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D.1.05_SO 05 D.1.05.2_105 Pol" sheetId="13" r:id="rId5"/>
    <sheet name="D.1.05_SO 05 D.1.05.2_106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'D.1.05_SO 05 D.1.05.2_105 Pol'!$1:$7</definedName>
    <definedName name="_xlnm.Print_Titles" localSheetId="5">'D.1.05_SO 05 D.1.05.2_106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Naklady'!$A$1:$W$30</definedName>
    <definedName name="_xlnm.Print_Area" localSheetId="4">'D.1.05_SO 05 D.1.05.2_105 Pol'!$A$1:$W$64</definedName>
    <definedName name="_xlnm.Print_Area" localSheetId="5">'D.1.05_SO 05 D.1.05.2_106 Pol'!$A$1:$W$62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G44" i="1"/>
  <c r="F44" i="1"/>
  <c r="G43" i="1"/>
  <c r="F43" i="1"/>
  <c r="G42" i="1"/>
  <c r="F42" i="1"/>
  <c r="G41" i="1"/>
  <c r="F41" i="1"/>
  <c r="G40" i="1"/>
  <c r="F40" i="1"/>
  <c r="G39" i="1"/>
  <c r="F39" i="1"/>
  <c r="G61" i="14"/>
  <c r="G8" i="14"/>
  <c r="K8" i="14"/>
  <c r="O8" i="14"/>
  <c r="V8" i="14"/>
  <c r="G9" i="14"/>
  <c r="I9" i="14"/>
  <c r="I8" i="14" s="1"/>
  <c r="K9" i="14"/>
  <c r="M9" i="14"/>
  <c r="M8" i="14" s="1"/>
  <c r="O9" i="14"/>
  <c r="Q9" i="14"/>
  <c r="Q8" i="14" s="1"/>
  <c r="V9" i="14"/>
  <c r="G28" i="14"/>
  <c r="I28" i="14"/>
  <c r="I27" i="14" s="1"/>
  <c r="K28" i="14"/>
  <c r="M28" i="14"/>
  <c r="O28" i="14"/>
  <c r="Q28" i="14"/>
  <c r="Q27" i="14" s="1"/>
  <c r="V28" i="14"/>
  <c r="G39" i="14"/>
  <c r="G27" i="14" s="1"/>
  <c r="I39" i="14"/>
  <c r="K39" i="14"/>
  <c r="K27" i="14" s="1"/>
  <c r="O39" i="14"/>
  <c r="O27" i="14" s="1"/>
  <c r="Q39" i="14"/>
  <c r="V39" i="14"/>
  <c r="V27" i="14" s="1"/>
  <c r="G41" i="14"/>
  <c r="I41" i="14"/>
  <c r="K41" i="14"/>
  <c r="M41" i="14"/>
  <c r="O41" i="14"/>
  <c r="Q41" i="14"/>
  <c r="V41" i="14"/>
  <c r="G43" i="14"/>
  <c r="G44" i="14"/>
  <c r="I44" i="14"/>
  <c r="I43" i="14" s="1"/>
  <c r="K44" i="14"/>
  <c r="M44" i="14"/>
  <c r="O44" i="14"/>
  <c r="Q44" i="14"/>
  <c r="Q43" i="14" s="1"/>
  <c r="V44" i="14"/>
  <c r="G50" i="14"/>
  <c r="M50" i="14" s="1"/>
  <c r="I50" i="14"/>
  <c r="K50" i="14"/>
  <c r="K43" i="14" s="1"/>
  <c r="O50" i="14"/>
  <c r="O43" i="14" s="1"/>
  <c r="Q50" i="14"/>
  <c r="V50" i="14"/>
  <c r="V43" i="14" s="1"/>
  <c r="G55" i="14"/>
  <c r="I55" i="14"/>
  <c r="K55" i="14"/>
  <c r="M55" i="14"/>
  <c r="O55" i="14"/>
  <c r="Q55" i="14"/>
  <c r="V55" i="14"/>
  <c r="AE61" i="14"/>
  <c r="G63" i="13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G28" i="13"/>
  <c r="I28" i="13"/>
  <c r="I27" i="13" s="1"/>
  <c r="K28" i="13"/>
  <c r="M28" i="13"/>
  <c r="O28" i="13"/>
  <c r="Q28" i="13"/>
  <c r="Q27" i="13" s="1"/>
  <c r="V28" i="13"/>
  <c r="G39" i="13"/>
  <c r="G27" i="13" s="1"/>
  <c r="I39" i="13"/>
  <c r="K39" i="13"/>
  <c r="K27" i="13" s="1"/>
  <c r="O39" i="13"/>
  <c r="O27" i="13" s="1"/>
  <c r="Q39" i="13"/>
  <c r="V39" i="13"/>
  <c r="V27" i="13" s="1"/>
  <c r="G41" i="13"/>
  <c r="I41" i="13"/>
  <c r="K41" i="13"/>
  <c r="M41" i="13"/>
  <c r="O41" i="13"/>
  <c r="Q41" i="13"/>
  <c r="V41" i="13"/>
  <c r="G43" i="13"/>
  <c r="M43" i="13" s="1"/>
  <c r="I43" i="13"/>
  <c r="K43" i="13"/>
  <c r="O43" i="13"/>
  <c r="Q43" i="13"/>
  <c r="V43" i="13"/>
  <c r="G46" i="13"/>
  <c r="G45" i="13" s="1"/>
  <c r="I46" i="13"/>
  <c r="K46" i="13"/>
  <c r="K45" i="13" s="1"/>
  <c r="O46" i="13"/>
  <c r="O45" i="13" s="1"/>
  <c r="Q46" i="13"/>
  <c r="V46" i="13"/>
  <c r="V45" i="13" s="1"/>
  <c r="G52" i="13"/>
  <c r="I52" i="13"/>
  <c r="I45" i="13" s="1"/>
  <c r="K52" i="13"/>
  <c r="M52" i="13"/>
  <c r="O52" i="13"/>
  <c r="Q52" i="13"/>
  <c r="Q45" i="13" s="1"/>
  <c r="V52" i="13"/>
  <c r="G57" i="13"/>
  <c r="M57" i="13" s="1"/>
  <c r="I57" i="13"/>
  <c r="K57" i="13"/>
  <c r="O57" i="13"/>
  <c r="Q57" i="13"/>
  <c r="V57" i="13"/>
  <c r="AE63" i="13"/>
  <c r="AF63" i="13"/>
  <c r="G29" i="12"/>
  <c r="BA26" i="12"/>
  <c r="BA23" i="12"/>
  <c r="BA20" i="12"/>
  <c r="BA16" i="12"/>
  <c r="BA13" i="12"/>
  <c r="BA10" i="12"/>
  <c r="G9" i="12"/>
  <c r="I9" i="12"/>
  <c r="I8" i="12" s="1"/>
  <c r="K9" i="12"/>
  <c r="M9" i="12"/>
  <c r="O9" i="12"/>
  <c r="Q9" i="12"/>
  <c r="Q8" i="12" s="1"/>
  <c r="V9" i="12"/>
  <c r="G12" i="12"/>
  <c r="G8" i="12" s="1"/>
  <c r="I12" i="12"/>
  <c r="K12" i="12"/>
  <c r="K8" i="12" s="1"/>
  <c r="O12" i="12"/>
  <c r="O8" i="12" s="1"/>
  <c r="Q12" i="12"/>
  <c r="V12" i="12"/>
  <c r="V8" i="12" s="1"/>
  <c r="G15" i="12"/>
  <c r="I15" i="12"/>
  <c r="K15" i="12"/>
  <c r="M15" i="12"/>
  <c r="O15" i="12"/>
  <c r="Q15" i="12"/>
  <c r="V15" i="12"/>
  <c r="G18" i="12"/>
  <c r="G19" i="12"/>
  <c r="I19" i="12"/>
  <c r="I18" i="12" s="1"/>
  <c r="K19" i="12"/>
  <c r="M19" i="12"/>
  <c r="O19" i="12"/>
  <c r="Q19" i="12"/>
  <c r="Q18" i="12" s="1"/>
  <c r="V19" i="12"/>
  <c r="G22" i="12"/>
  <c r="M22" i="12" s="1"/>
  <c r="I22" i="12"/>
  <c r="K22" i="12"/>
  <c r="K18" i="12" s="1"/>
  <c r="O22" i="12"/>
  <c r="O18" i="12" s="1"/>
  <c r="Q22" i="12"/>
  <c r="V22" i="12"/>
  <c r="V18" i="12" s="1"/>
  <c r="G25" i="12"/>
  <c r="I25" i="12"/>
  <c r="K25" i="12"/>
  <c r="M25" i="12"/>
  <c r="O25" i="12"/>
  <c r="Q25" i="12"/>
  <c r="V25" i="12"/>
  <c r="AE29" i="12"/>
  <c r="I20" i="1"/>
  <c r="I19" i="1"/>
  <c r="I18" i="1"/>
  <c r="I17" i="1"/>
  <c r="I16" i="1"/>
  <c r="I57" i="1"/>
  <c r="J56" i="1"/>
  <c r="J55" i="1"/>
  <c r="J54" i="1"/>
  <c r="J53" i="1"/>
  <c r="J52" i="1"/>
  <c r="F45" i="1"/>
  <c r="G23" i="1" s="1"/>
  <c r="G45" i="1"/>
  <c r="G25" i="1" s="1"/>
  <c r="A25" i="1" s="1"/>
  <c r="A26" i="1" s="1"/>
  <c r="G26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H45" i="1" s="1"/>
  <c r="J57" i="1" l="1"/>
  <c r="A23" i="1"/>
  <c r="A24" i="1" s="1"/>
  <c r="G24" i="1" s="1"/>
  <c r="A27" i="1" s="1"/>
  <c r="A29" i="1" s="1"/>
  <c r="G29" i="1" s="1"/>
  <c r="G27" i="1" s="1"/>
  <c r="G28" i="1"/>
  <c r="M43" i="14"/>
  <c r="AF61" i="14"/>
  <c r="M39" i="14"/>
  <c r="M27" i="14" s="1"/>
  <c r="M46" i="13"/>
  <c r="M45" i="13" s="1"/>
  <c r="M39" i="13"/>
  <c r="M27" i="13" s="1"/>
  <c r="M18" i="12"/>
  <c r="AF29" i="12"/>
  <c r="M12" i="12"/>
  <c r="M8" i="12" s="1"/>
  <c r="I39" i="1"/>
  <c r="I45" i="1" s="1"/>
  <c r="I21" i="1"/>
  <c r="J28" i="1"/>
  <c r="J26" i="1"/>
  <c r="G38" i="1"/>
  <c r="F38" i="1"/>
  <c r="H32" i="1"/>
  <c r="J23" i="1"/>
  <c r="J24" i="1"/>
  <c r="J25" i="1"/>
  <c r="J27" i="1"/>
  <c r="E24" i="1"/>
  <c r="E26" i="1"/>
  <c r="J44" i="1" l="1"/>
  <c r="J42" i="1"/>
  <c r="J40" i="1"/>
  <c r="J43" i="1"/>
  <c r="J41" i="1"/>
  <c r="J39" i="1"/>
  <c r="J45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<sst xmlns="http://schemas.openxmlformats.org/spreadsheetml/2006/main" count="556" uniqueCount="192">
  <si>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</si>
  <si>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</si>
  <si>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</si>
  <si>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</si>
  <si>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</si>
  <si>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</si>
  <si>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</si>
  <si>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</si>
  <si>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</si>
  <si>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</si>
  <si>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</si>
  <si>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</si>
  <si>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</si>
  <si>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</si>
  <si>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</si>
  <si>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</si>
  <si>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</si>
  <si>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</si>
  <si>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</si>
  <si>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</si>
  <si>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</si>
  <si>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</si>
  <si>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</si>
  <si>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</si>
  <si>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</si>
  <si>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</si>
  <si>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</si>
  <si>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</si>
  <si>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</si>
  <si>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</si>
  <si>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</si>
  <si>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</si>
  <si>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</si>
  <si>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</si>
  <si>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</si>
  <si>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</si>
  <si>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</si>
  <si>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</si>
  <si>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</si>
  <si>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</si>
  <si>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</si>
  <si>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</si>
  <si>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</si>
  <si>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PAK/N030.1</t>
  </si>
  <si>
    <t>NPK, a.s., centrální příjem včetně centralizace akutních provozů v Orlickoústecké nemocnici</t>
  </si>
  <si>
    <t>Pardubický kraj</t>
  </si>
  <si>
    <t>Komenského náměstí 125</t>
  </si>
  <si>
    <t>Pardubice-Pardubice-Staré Město</t>
  </si>
  <si>
    <t>53002</t>
  </si>
  <si>
    <t>70892822</t>
  </si>
  <si>
    <t>CZ70892822</t>
  </si>
  <si>
    <t>Stavba</t>
  </si>
  <si>
    <t>00</t>
  </si>
  <si>
    <t>VEDLEJŠÍ A OSTATNÍ NÁKLADY</t>
  </si>
  <si>
    <t>D.1.05_SO 05</t>
  </si>
  <si>
    <t>Příprava území - I. ETAPA</t>
  </si>
  <si>
    <t>D.1.05.2_105</t>
  </si>
  <si>
    <t>DEMOLICE - DISPEČINK</t>
  </si>
  <si>
    <t>D.1.05.2_106</t>
  </si>
  <si>
    <t>DEMOLICE - GARÁŽE</t>
  </si>
  <si>
    <t>Celkem za stavbu</t>
  </si>
  <si>
    <t>CZK</t>
  </si>
  <si>
    <t>Rekapitulace dílů</t>
  </si>
  <si>
    <t>Typ dílu</t>
  </si>
  <si>
    <t>Poznámka</t>
  </si>
  <si>
    <t>98</t>
  </si>
  <si>
    <t>Demolice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</si>
  <si>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</si>
  <si>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</si>
  <si>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</si>
  <si>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</si>
  <si>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</si>
  <si>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</si>
  <si>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</si>
  <si>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</si>
  <si>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</si>
  <si>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</si>
  <si>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</si>
  <si>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</si>
  <si>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</si>
  <si>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</si>
  <si>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</si>
  <si>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</si>
  <si>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</si>
  <si>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</si>
  <si>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</si>
  <si>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</si>
  <si>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</si>
  <si>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</si>
  <si>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</si>
  <si>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</si>
  <si>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</si>
  <si>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</si>
  <si>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</si>
  <si>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</si>
  <si>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</si>
  <si>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</si>
  <si>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</si>
  <si>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</si>
  <si>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</si>
  <si>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005121010R</t>
  </si>
  <si>
    <t>Vybudování zařízení staveniště</t>
  </si>
  <si>
    <t xml:space="preserve">sada  </t>
  </si>
  <si>
    <t>RTS 18/ II</t>
  </si>
  <si>
    <t>Indiv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</si>
  <si>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</si>
  <si>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</si>
  <si>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</si>
  <si>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</si>
  <si>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</si>
  <si>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</si>
  <si>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</si>
  <si>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</si>
  <si>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</si>
  <si>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</si>
  <si>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</si>
  <si>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</si>
  <si>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ostrahy v průběhu výstavby, 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</si>
  <si>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</si>
  <si>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</si>
  <si>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</si>
  <si>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</si>
  <si>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</si>
  <si>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</si>
  <si>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SUM</t>
  </si>
  <si>
    <t>END</t>
  </si>
  <si>
    <t>Položkový soupis prací a dodávek</t>
  </si>
  <si>
    <t>Poznámka - NENACEŇOVAT !!!</t>
  </si>
  <si>
    <t>Vlastní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</si>
  <si>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</si>
  <si>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</si>
  <si>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</si>
  <si>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</si>
  <si>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</si>
  <si>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</si>
  <si>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</si>
  <si>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</si>
  <si>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</si>
  <si>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</si>
  <si>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</si>
  <si>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</si>
  <si>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</si>
  <si>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</si>
  <si>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</si>
  <si>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</si>
  <si>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</si>
  <si>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</si>
  <si>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981014313R00</t>
  </si>
  <si>
    <t>Demolice budov pomocí těžké mechanizace z cihel, kamene, smíšeného a hrázděného zdiva, tvárnic na maltu vápennou nebo vápenocementovou, s podílem konstrukcí přes 15 do 20 %</t>
  </si>
  <si>
    <t>m3</t>
  </si>
  <si>
    <t>800-6</t>
  </si>
  <si>
    <t>RTS 18/ I</t>
  </si>
  <si>
    <t>výšky do 35 m,</t>
  </si>
  <si>
    <t>SPI</t>
  </si>
  <si>
    <t>Budovy výšky do 35 m.</t>
  </si>
  <si>
    <t xml:space="preserve">VIZ TECHNICKÁ ZPRÁVA D.1.5.2-100 : </t>
  </si>
  <si>
    <t xml:space="preserve">VÝKRES 105 : </t>
  </si>
  <si>
    <t xml:space="preserve">Obestavěný prostor a zastavěné plochy  : </t>
  </si>
  <si>
    <t xml:space="preserve">Zastavěná plocha celého objektu:                            203 m2 : </t>
  </si>
  <si>
    <t xml:space="preserve">Obestavěný prostor celého objektu:                         883 m3 : </t>
  </si>
  <si>
    <t xml:space="preserve">Obestavený prostor - bouraný:                                 883 m3 : </t>
  </si>
  <si>
    <t>883</t>
  </si>
  <si>
    <t>99-01</t>
  </si>
  <si>
    <t>Bourací práce nezměřitelné</t>
  </si>
  <si>
    <t xml:space="preserve">hod   </t>
  </si>
  <si>
    <t>99-02</t>
  </si>
  <si>
    <t>ZASLEPENÍ VODOVODNÍ PŘÍPOJKY, DIMENZE A MATERIÁL PŘÍPOJKY NEZNÁMÝ, odvoz a likvidace</t>
  </si>
  <si>
    <t>99-03</t>
  </si>
  <si>
    <t>ZASLEPENÍ KANALIZAČNÍ PŘÍPOJKY, DIMENZE A MATERIÁL PŘÍPOJKY NEZNÁMÝ, odvoz a likvidace</t>
  </si>
  <si>
    <t>979081111R00</t>
  </si>
  <si>
    <t>Odvoz suti a vybouraných hmot na skládku do 1 km</t>
  </si>
  <si>
    <t>t</t>
  </si>
  <si>
    <t>801-3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</si>
  <si>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</si>
  <si>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</si>
  <si>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</si>
  <si>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2, : </t>
  </si>
  <si>
    <t>Součet: : 309,05000</t>
  </si>
  <si>
    <t>979081121R00</t>
  </si>
  <si>
    <t>Odvoz suti a vybouraných hmot na skládku příplatek za každý další 1 km</t>
  </si>
  <si>
    <t>Součet: : 5871,95000</t>
  </si>
  <si>
    <t>979999999R0C</t>
  </si>
  <si>
    <t>30 % příměsí</t>
  </si>
  <si>
    <t>981014312R00</t>
  </si>
  <si>
    <t>Demolice budov pomocí těžké mechanizace z cihel, kamene, smíšeného a hrázděného zdiva, tvárnic na maltu vápennou nebo vápenocementovou, s podílem konstrukcí přes 10 do 15 %</t>
  </si>
  <si>
    <t xml:space="preserve">VÝKRES 106 : </t>
  </si>
  <si>
    <t xml:space="preserve">Zastavěná plocha celého objektu:                              625 m2 : </t>
  </si>
  <si>
    <t xml:space="preserve">Obestavěný prostor celého objektu:                         2500 m3 : </t>
  </si>
  <si>
    <t xml:space="preserve">Obestavený prostor - bouraný:                                 2500 m3 : </t>
  </si>
  <si>
    <t>2500</t>
  </si>
  <si>
    <t>Součet: : 625,00000</t>
  </si>
  <si>
    <t>Součet: : 11875,00000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</si>
</sst>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4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D29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0" t="s">
        <v>36</v>
      </c>
      <c r="B1" s="89" t="s">
        <v>41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">
      <c r="A2" s="3"/>
      <c r="B2" s="103" t="s">
        <v>22</v>
      </c>
      <c r="C2" s="104"/>
      <c r="D2" s="105" t="s">
        <v>43</v>
      </c>
      <c r="E2" s="106" t="s">
        <v>44</v>
      </c>
      <c r="F2" s="107"/>
      <c r="G2" s="107"/>
      <c r="H2" s="107"/>
      <c r="I2" s="107"/>
      <c r="J2" s="108"/>
      <c r="O2" s="2"/>
    </row>
    <row r="3" spans="1:15" ht="27" hidden="1" customHeight="1" x14ac:dyDescent="0.2">
      <c r="A3" s="3"/>
      <c r="B3" s="109"/>
      <c r="C3" s="104"/>
      <c r="D3" s="110"/>
      <c r="E3" s="111"/>
      <c r="F3" s="112"/>
      <c r="G3" s="112"/>
      <c r="H3" s="112"/>
      <c r="I3" s="112"/>
      <c r="J3" s="113"/>
    </row>
    <row r="4" spans="1:15" ht="23.25" customHeight="1" x14ac:dyDescent="0.2">
      <c r="A4" s="3"/>
      <c r="B4" s="114"/>
      <c r="C4" s="115"/>
      <c r="D4" s="116"/>
      <c r="E4" s="117"/>
      <c r="F4" s="117"/>
      <c r="G4" s="117"/>
      <c r="H4" s="117"/>
      <c r="I4" s="117"/>
      <c r="J4" s="118"/>
    </row>
    <row r="5" spans="1:15" ht="24" customHeight="1" x14ac:dyDescent="0.2">
      <c r="A5" s="3"/>
      <c r="B5" s="44" t="s">
        <v>42</v>
      </c>
      <c r="C5" s="4"/>
      <c r="D5" s="119" t="s">
        <v>45</v>
      </c>
      <c r="E5" s="24"/>
      <c r="F5" s="24"/>
      <c r="G5" s="24"/>
      <c r="H5" s="26" t="s">
        <v>40</v>
      </c>
      <c r="I5" s="119" t="s">
        <v>49</v>
      </c>
      <c r="J5" s="10"/>
    </row>
    <row r="6" spans="1:15" ht="15.75" customHeight="1" x14ac:dyDescent="0.2">
      <c r="A6" s="3"/>
      <c r="B6" s="38"/>
      <c r="C6" s="24"/>
      <c r="D6" s="119" t="s">
        <v>46</v>
      </c>
      <c r="E6" s="24"/>
      <c r="F6" s="24"/>
      <c r="G6" s="24"/>
      <c r="H6" s="26" t="s">
        <v>34</v>
      </c>
      <c r="I6" s="119" t="s">
        <v>50</v>
      </c>
      <c r="J6" s="10"/>
    </row>
    <row r="7" spans="1:15" ht="15.75" customHeight="1" x14ac:dyDescent="0.2">
      <c r="A7" s="3"/>
      <c r="B7" s="39"/>
      <c r="C7" s="25"/>
      <c r="D7" s="121" t="s">
        <v>48</v>
      </c>
      <c r="E7" s="120" t="s">
        <v>47</v>
      </c>
      <c r="F7" s="31"/>
      <c r="G7" s="31"/>
      <c r="H7" s="33"/>
      <c r="I7" s="31"/>
      <c r="J7" s="48"/>
    </row>
    <row r="8" spans="1:15" ht="24" hidden="1" customHeight="1" x14ac:dyDescent="0.2">
      <c r="A8" s="3"/>
      <c r="B8" s="44" t="s">
        <v>20</v>
      </c>
      <c r="C8" s="4"/>
      <c r="D8" s="32"/>
      <c r="E8" s="4"/>
      <c r="F8" s="4"/>
      <c r="G8" s="42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6" t="s">
        <v>34</v>
      </c>
      <c r="I9" s="30"/>
      <c r="J9" s="10"/>
    </row>
    <row r="10" spans="1:15" ht="15.75" hidden="1" customHeight="1" x14ac:dyDescent="0.2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">
      <c r="A11" s="3"/>
      <c r="B11" s="44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8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39"/>
      <c r="C13" s="25"/>
      <c r="D13" s="126"/>
      <c r="E13" s="124"/>
      <c r="F13" s="125"/>
      <c r="G13" s="125"/>
      <c r="H13" s="27"/>
      <c r="I13" s="31"/>
      <c r="J13" s="48"/>
    </row>
    <row r="14" spans="1:15" ht="24" hidden="1" customHeight="1" x14ac:dyDescent="0.2">
      <c r="A14" s="3"/>
      <c r="B14" s="63" t="s">
        <v>21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49" t="s">
        <v>32</v>
      </c>
      <c r="C15" s="69"/>
      <c r="D15" s="50"/>
      <c r="E15" s="95"/>
      <c r="F15" s="95"/>
      <c r="G15" s="96"/>
      <c r="H15" s="96"/>
      <c r="I15" s="96" t="s">
        <v>29</v>
      </c>
      <c r="J15" s="97"/>
    </row>
    <row r="16" spans="1:15" ht="23.25" customHeight="1" x14ac:dyDescent="0.2">
      <c r="A16" s="190" t="s">
        <v>24</v>
      </c>
      <c r="B16" s="54" t="s">
        <v>24</v>
      </c>
      <c r="C16" s="55"/>
      <c r="D16" s="56"/>
      <c r="E16" s="82"/>
      <c r="F16" s="83"/>
      <c r="G16" s="82"/>
      <c r="H16" s="83"/>
      <c r="I16" s="82">
        <f>SUMIF(F52:F56,A16,I52:I56)+SUMIF(F52:F56,"PSU",I52:I56)</f>
        <v>0</v>
      </c>
      <c r="J16" s="84"/>
    </row>
    <row r="17" spans="1:10" ht="23.25" customHeight="1" x14ac:dyDescent="0.2">
      <c r="A17" s="190" t="s">
        <v>25</v>
      </c>
      <c r="B17" s="54" t="s">
        <v>25</v>
      </c>
      <c r="C17" s="55"/>
      <c r="D17" s="56"/>
      <c r="E17" s="82"/>
      <c r="F17" s="83"/>
      <c r="G17" s="82"/>
      <c r="H17" s="83"/>
      <c r="I17" s="82">
        <f>SUMIF(F52:F56,A17,I52:I56)</f>
        <v>0</v>
      </c>
      <c r="J17" s="84"/>
    </row>
    <row r="18" spans="1:10" ht="23.25" customHeight="1" x14ac:dyDescent="0.2">
      <c r="A18" s="190" t="s">
        <v>26</v>
      </c>
      <c r="B18" s="54" t="s">
        <v>26</v>
      </c>
      <c r="C18" s="55"/>
      <c r="D18" s="56"/>
      <c r="E18" s="82"/>
      <c r="F18" s="83"/>
      <c r="G18" s="82"/>
      <c r="H18" s="83"/>
      <c r="I18" s="82">
        <f>SUMIF(F52:F56,A18,I52:I56)</f>
        <v>0</v>
      </c>
      <c r="J18" s="84"/>
    </row>
    <row r="19" spans="1:10" ht="23.25" customHeight="1" x14ac:dyDescent="0.2">
      <c r="A19" s="190" t="s">
        <v>70</v>
      </c>
      <c r="B19" s="54" t="s">
        <v>27</v>
      </c>
      <c r="C19" s="55"/>
      <c r="D19" s="56"/>
      <c r="E19" s="82"/>
      <c r="F19" s="83"/>
      <c r="G19" s="82"/>
      <c r="H19" s="83"/>
      <c r="I19" s="82">
        <f>SUMIF(F52:F56,A19,I52:I56)</f>
        <v>0</v>
      </c>
      <c r="J19" s="84"/>
    </row>
    <row r="20" spans="1:10" ht="23.25" customHeight="1" x14ac:dyDescent="0.2">
      <c r="A20" s="190" t="s">
        <v>71</v>
      </c>
      <c r="B20" s="54" t="s">
        <v>28</v>
      </c>
      <c r="C20" s="55"/>
      <c r="D20" s="56"/>
      <c r="E20" s="82"/>
      <c r="F20" s="83"/>
      <c r="G20" s="82"/>
      <c r="H20" s="83"/>
      <c r="I20" s="82">
        <f>SUMIF(F52:F56,A20,I52:I56)</f>
        <v>0</v>
      </c>
      <c r="J20" s="84"/>
    </row>
    <row r="21" spans="1:10" ht="23.25" customHeight="1" x14ac:dyDescent="0.2">
      <c r="A21" s="3"/>
      <c r="B21" s="71" t="s">
        <v>29</v>
      </c>
      <c r="C21" s="72"/>
      <c r="D21" s="73"/>
      <c r="E21" s="85"/>
      <c r="F21" s="98"/>
      <c r="G21" s="85"/>
      <c r="H21" s="98"/>
      <c r="I21" s="85">
        <f>SUM(I16:J20)</f>
        <v>0</v>
      </c>
      <c r="J21" s="86"/>
    </row>
    <row r="22" spans="1:10" ht="33" customHeight="1" x14ac:dyDescent="0.2">
      <c r="A22" s="3"/>
      <c r="B22" s="62" t="s">
        <v>33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">
      <c r="A23" s="3">
        <f>ZakladDPHSni*SazbaDPH1/100</f>
        <v>0</v>
      </c>
      <c r="B23" s="54" t="s">
        <v>12</v>
      </c>
      <c r="C23" s="55"/>
      <c r="D23" s="56"/>
      <c r="E23" s="57">
        <v>15</v>
      </c>
      <c r="F23" s="58" t="s">
        <v>0</v>
      </c>
      <c r="G23" s="80">
        <f>ZakladDPHSniVypocet</f>
        <v>0</v>
      </c>
      <c r="H23" s="81"/>
      <c r="I23" s="81"/>
      <c r="J23" s="59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4" t="s">
        <v>13</v>
      </c>
      <c r="C24" s="55"/>
      <c r="D24" s="56"/>
      <c r="E24" s="57">
        <f>SazbaDPH1</f>
        <v>15</v>
      </c>
      <c r="F24" s="58" t="s">
        <v>0</v>
      </c>
      <c r="G24" s="78">
        <f>IF(A24&gt;50, ROUNDUP(A23, 0), ROUNDDOWN(A23, 0))</f>
        <v>0</v>
      </c>
      <c r="H24" s="79"/>
      <c r="I24" s="79"/>
      <c r="J24" s="59" t="str">
        <f t="shared" si="0"/>
        <v>CZK</v>
      </c>
    </row>
    <row r="25" spans="1:10" ht="23.25" customHeight="1" x14ac:dyDescent="0.2">
      <c r="A25" s="3">
        <f>ZakladDPHZakl*SazbaDPH2/100</f>
        <v>0</v>
      </c>
      <c r="B25" s="54" t="s">
        <v>14</v>
      </c>
      <c r="C25" s="55"/>
      <c r="D25" s="56"/>
      <c r="E25" s="57">
        <v>21</v>
      </c>
      <c r="F25" s="58" t="s">
        <v>0</v>
      </c>
      <c r="G25" s="80">
        <f>ZakladDPHZaklVypocet</f>
        <v>0</v>
      </c>
      <c r="H25" s="81"/>
      <c r="I25" s="81"/>
      <c r="J25" s="59" t="str">
        <f t="shared" si="0"/>
        <v>CZK</v>
      </c>
    </row>
    <row r="26" spans="1:10" ht="23.25" customHeight="1" x14ac:dyDescent="0.2">
      <c r="A26" s="3">
        <f>(A25-INT(A25))*100</f>
        <v>0</v>
      </c>
      <c r="B26" s="46" t="s">
        <v>15</v>
      </c>
      <c r="C26" s="21"/>
      <c r="D26" s="17"/>
      <c r="E26" s="40">
        <f>SazbaDPH2</f>
        <v>21</v>
      </c>
      <c r="F26" s="41" t="s">
        <v>0</v>
      </c>
      <c r="G26" s="92">
        <f>IF(A26&gt;50, ROUNDUP(A25, 0), ROUNDDOWN(A25, 0))</f>
        <v>0</v>
      </c>
      <c r="H26" s="93"/>
      <c r="I26" s="93"/>
      <c r="J26" s="53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5" t="s">
        <v>4</v>
      </c>
      <c r="C27" s="19"/>
      <c r="D27" s="22"/>
      <c r="E27" s="19"/>
      <c r="F27" s="20"/>
      <c r="G27" s="94">
        <f>CenaCelkem-(ZakladDPHSni+DPHSni+ZakladDPHZakl+DPHZakl)</f>
        <v>0</v>
      </c>
      <c r="H27" s="94"/>
      <c r="I27" s="94"/>
      <c r="J27" s="60" t="str">
        <f t="shared" si="0"/>
        <v>CZK</v>
      </c>
    </row>
    <row r="28" spans="1:10" ht="27.75" hidden="1" customHeight="1" thickBot="1" x14ac:dyDescent="0.25">
      <c r="A28" s="3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3" t="s">
        <v>35</v>
      </c>
      <c r="C29" s="169"/>
      <c r="D29" s="169"/>
      <c r="E29" s="169"/>
      <c r="F29" s="169"/>
      <c r="G29" s="170">
        <f>IF(A29&gt;50, ROUNDUP(A27, 0), ROUNDDOWN(A27, 0))</f>
        <v>0</v>
      </c>
      <c r="H29" s="170"/>
      <c r="I29" s="170"/>
      <c r="J29" s="171" t="s">
        <v>61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43336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87"/>
      <c r="E34" s="88"/>
      <c r="F34" s="29"/>
      <c r="G34" s="87"/>
      <c r="H34" s="88"/>
      <c r="I34" s="88"/>
      <c r="J34" s="35"/>
    </row>
    <row r="35" spans="1:10" ht="12.75" customHeight="1" x14ac:dyDescent="0.2">
      <c r="A35" s="3"/>
      <c r="B35" s="3"/>
      <c r="C35" s="4"/>
      <c r="D35" s="77" t="s">
        <v>2</v>
      </c>
      <c r="E35" s="77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0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51</v>
      </c>
      <c r="C39" s="143"/>
      <c r="D39" s="144"/>
      <c r="E39" s="144"/>
      <c r="F39" s="145">
        <f>'00 00 Naklady'!AE29+'D.1.05_SO 05 D.1.05.2_105 Pol'!AE63+'D.1.05_SO 05 D.1.05.2_106 Pol'!AE61</f>
        <v>0</v>
      </c>
      <c r="G39" s="146">
        <f>'00 00 Naklady'!AF29+'D.1.05_SO 05 D.1.05.2_105 Pol'!AF63+'D.1.05_SO 05 D.1.05.2_106 Pol'!AF61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2">
        <v>2</v>
      </c>
      <c r="B40" s="149" t="s">
        <v>52</v>
      </c>
      <c r="C40" s="150" t="s">
        <v>53</v>
      </c>
      <c r="D40" s="151"/>
      <c r="E40" s="151"/>
      <c r="F40" s="152">
        <f>'00 00 Naklady'!AE29</f>
        <v>0</v>
      </c>
      <c r="G40" s="153">
        <f>'00 00 Naklady'!AF29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2">
        <v>3</v>
      </c>
      <c r="B41" s="155" t="s">
        <v>52</v>
      </c>
      <c r="C41" s="143" t="s">
        <v>53</v>
      </c>
      <c r="D41" s="144"/>
      <c r="E41" s="144"/>
      <c r="F41" s="156">
        <f>'00 00 Naklady'!AE29</f>
        <v>0</v>
      </c>
      <c r="G41" s="147">
        <f>'00 00 Naklady'!AF29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2">
        <v>2</v>
      </c>
      <c r="B42" s="149" t="s">
        <v>54</v>
      </c>
      <c r="C42" s="150" t="s">
        <v>55</v>
      </c>
      <c r="D42" s="151"/>
      <c r="E42" s="151"/>
      <c r="F42" s="152">
        <f>'D.1.05_SO 05 D.1.05.2_105 Pol'!AE63+'D.1.05_SO 05 D.1.05.2_106 Pol'!AE61</f>
        <v>0</v>
      </c>
      <c r="G42" s="153">
        <f>'D.1.05_SO 05 D.1.05.2_105 Pol'!AF63+'D.1.05_SO 05 D.1.05.2_106 Pol'!AF61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">
      <c r="A43" s="132">
        <v>3</v>
      </c>
      <c r="B43" s="155" t="s">
        <v>56</v>
      </c>
      <c r="C43" s="143" t="s">
        <v>57</v>
      </c>
      <c r="D43" s="144"/>
      <c r="E43" s="144"/>
      <c r="F43" s="156">
        <f>'D.1.05_SO 05 D.1.05.2_105 Pol'!AE63</f>
        <v>0</v>
      </c>
      <c r="G43" s="147">
        <f>'D.1.05_SO 05 D.1.05.2_105 Pol'!AF63</f>
        <v>0</v>
      </c>
      <c r="H43" s="147">
        <f>(F43*SazbaDPH1/100)+(G43*SazbaDPH2/100)</f>
        <v>0</v>
      </c>
      <c r="I43" s="147">
        <f>F43+G43+H43</f>
        <v>0</v>
      </c>
      <c r="J43" s="148" t="str">
        <f>IF(CenaCelkemVypocet=0,"",I43/CenaCelkemVypocet*100)</f>
        <v/>
      </c>
    </row>
    <row r="44" spans="1:10" ht="25.5" customHeight="1" x14ac:dyDescent="0.2">
      <c r="A44" s="132">
        <v>3</v>
      </c>
      <c r="B44" s="155" t="s">
        <v>58</v>
      </c>
      <c r="C44" s="143" t="s">
        <v>59</v>
      </c>
      <c r="D44" s="144"/>
      <c r="E44" s="144"/>
      <c r="F44" s="156">
        <f>'D.1.05_SO 05 D.1.05.2_106 Pol'!AE61</f>
        <v>0</v>
      </c>
      <c r="G44" s="147">
        <f>'D.1.05_SO 05 D.1.05.2_106 Pol'!AF61</f>
        <v>0</v>
      </c>
      <c r="H44" s="147">
        <f>(F44*SazbaDPH1/100)+(G44*SazbaDPH2/100)</f>
        <v>0</v>
      </c>
      <c r="I44" s="147">
        <f>F44+G44+H44</f>
        <v>0</v>
      </c>
      <c r="J44" s="148" t="str">
        <f>IF(CenaCelkemVypocet=0,"",I44/CenaCelkemVypocet*100)</f>
        <v/>
      </c>
    </row>
    <row r="45" spans="1:10" ht="25.5" customHeight="1" x14ac:dyDescent="0.2">
      <c r="A45" s="132"/>
      <c r="B45" s="157" t="s">
        <v>60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9" spans="1:10" ht="15.75" x14ac:dyDescent="0.25">
      <c r="B49" s="172" t="s">
        <v>62</v>
      </c>
    </row>
    <row r="51" spans="1:10" ht="25.5" customHeight="1" x14ac:dyDescent="0.2">
      <c r="A51" s="173"/>
      <c r="B51" s="176" t="s">
        <v>17</v>
      </c>
      <c r="C51" s="176" t="s">
        <v>5</v>
      </c>
      <c r="D51" s="177"/>
      <c r="E51" s="177"/>
      <c r="F51" s="178" t="s">
        <v>63</v>
      </c>
      <c r="G51" s="178"/>
      <c r="H51" s="178"/>
      <c r="I51" s="178" t="s">
        <v>29</v>
      </c>
      <c r="J51" s="178" t="s">
        <v>0</v>
      </c>
    </row>
    <row r="52" spans="1:10" ht="25.5" customHeight="1" x14ac:dyDescent="0.2">
      <c r="A52" s="174"/>
      <c r="B52" s="179" t="s">
        <v>52</v>
      </c>
      <c r="C52" s="180" t="s">
        <v>64</v>
      </c>
      <c r="D52" s="181"/>
      <c r="E52" s="181"/>
      <c r="F52" s="186" t="s">
        <v>24</v>
      </c>
      <c r="G52" s="187"/>
      <c r="H52" s="187"/>
      <c r="I52" s="187">
        <f>'D.1.05_SO 05 D.1.05.2_105 Pol'!G8+'D.1.05_SO 05 D.1.05.2_106 Pol'!G8</f>
        <v>0</v>
      </c>
      <c r="J52" s="184" t="str">
        <f>IF(I57=0,"",I52/I57*100)</f>
        <v/>
      </c>
    </row>
    <row r="53" spans="1:10" ht="25.5" customHeight="1" x14ac:dyDescent="0.2">
      <c r="A53" s="174"/>
      <c r="B53" s="179" t="s">
        <v>65</v>
      </c>
      <c r="C53" s="180" t="s">
        <v>66</v>
      </c>
      <c r="D53" s="181"/>
      <c r="E53" s="181"/>
      <c r="F53" s="186" t="s">
        <v>24</v>
      </c>
      <c r="G53" s="187"/>
      <c r="H53" s="187"/>
      <c r="I53" s="187">
        <f>'D.1.05_SO 05 D.1.05.2_105 Pol'!G27+'D.1.05_SO 05 D.1.05.2_106 Pol'!G27</f>
        <v>0</v>
      </c>
      <c r="J53" s="184" t="str">
        <f>IF(I57=0,"",I53/I57*100)</f>
        <v/>
      </c>
    </row>
    <row r="54" spans="1:10" ht="25.5" customHeight="1" x14ac:dyDescent="0.2">
      <c r="A54" s="174"/>
      <c r="B54" s="179" t="s">
        <v>67</v>
      </c>
      <c r="C54" s="180" t="s">
        <v>68</v>
      </c>
      <c r="D54" s="181"/>
      <c r="E54" s="181"/>
      <c r="F54" s="186" t="s">
        <v>69</v>
      </c>
      <c r="G54" s="187"/>
      <c r="H54" s="187"/>
      <c r="I54" s="187">
        <f>'D.1.05_SO 05 D.1.05.2_105 Pol'!G45+'D.1.05_SO 05 D.1.05.2_106 Pol'!G43</f>
        <v>0</v>
      </c>
      <c r="J54" s="184" t="str">
        <f>IF(I57=0,"",I54/I57*100)</f>
        <v/>
      </c>
    </row>
    <row r="55" spans="1:10" ht="25.5" customHeight="1" x14ac:dyDescent="0.2">
      <c r="A55" s="174"/>
      <c r="B55" s="179" t="s">
        <v>70</v>
      </c>
      <c r="C55" s="180" t="s">
        <v>27</v>
      </c>
      <c r="D55" s="181"/>
      <c r="E55" s="181"/>
      <c r="F55" s="186" t="s">
        <v>70</v>
      </c>
      <c r="G55" s="187"/>
      <c r="H55" s="187"/>
      <c r="I55" s="187">
        <f>'00 00 Naklady'!G8</f>
        <v>0</v>
      </c>
      <c r="J55" s="184" t="str">
        <f>IF(I57=0,"",I55/I57*100)</f>
        <v/>
      </c>
    </row>
    <row r="56" spans="1:10" ht="25.5" customHeight="1" x14ac:dyDescent="0.2">
      <c r="A56" s="174"/>
      <c r="B56" s="179" t="s">
        <v>71</v>
      </c>
      <c r="C56" s="180" t="s">
        <v>28</v>
      </c>
      <c r="D56" s="181"/>
      <c r="E56" s="181"/>
      <c r="F56" s="186" t="s">
        <v>71</v>
      </c>
      <c r="G56" s="187"/>
      <c r="H56" s="187"/>
      <c r="I56" s="187">
        <f>'00 00 Naklady'!G18</f>
        <v>0</v>
      </c>
      <c r="J56" s="184" t="str">
        <f>IF(I57=0,"",I56/I57*100)</f>
        <v/>
      </c>
    </row>
    <row r="57" spans="1:10" ht="25.5" customHeight="1" x14ac:dyDescent="0.2">
      <c r="A57" s="175"/>
      <c r="B57" s="182" t="s">
        <v>1</v>
      </c>
      <c r="C57" s="182"/>
      <c r="D57" s="183"/>
      <c r="E57" s="183"/>
      <c r="F57" s="188"/>
      <c r="G57" s="189"/>
      <c r="H57" s="189"/>
      <c r="I57" s="189">
        <f>SUM(I52:I56)</f>
        <v>0</v>
      </c>
      <c r="J57" s="185">
        <f>SUM(J52:J56)</f>
        <v>0</v>
      </c>
    </row>
    <row r="58" spans="1:10" x14ac:dyDescent="0.2">
      <c r="F58" s="130"/>
      <c r="G58" s="129"/>
      <c r="H58" s="130"/>
      <c r="I58" s="129"/>
      <c r="J58" s="131"/>
    </row>
    <row r="59" spans="1:10" x14ac:dyDescent="0.2">
      <c r="F59" s="130"/>
      <c r="G59" s="129"/>
      <c r="H59" s="130"/>
      <c r="I59" s="129"/>
      <c r="J59" s="131"/>
    </row>
    <row r="60" spans="1:10" x14ac:dyDescent="0.2">
      <c r="F60" s="130"/>
      <c r="G60" s="129"/>
      <c r="H60" s="130"/>
      <c r="I60" s="129"/>
      <c r="J60" s="131"/>
    </row>
  </sheetData>
  <sheetProtection password="D29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5:E55"/>
    <mergeCell ref="C56:E56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9" t="s">
        <v>6</v>
      </c>
      <c r="B1" s="99"/>
      <c r="C1" s="100"/>
      <c r="D1" s="99"/>
      <c r="E1" s="99"/>
      <c r="F1" s="99"/>
      <c r="G1" s="99"/>
    </row>
    <row r="2" spans="1:7" ht="24.95" customHeight="1" x14ac:dyDescent="0.2">
      <c r="A2" s="75" t="s">
        <v>7</v>
      </c>
      <c r="B2" s="74"/>
      <c r="C2" s="101"/>
      <c r="D2" s="101"/>
      <c r="E2" s="101"/>
      <c r="F2" s="101"/>
      <c r="G2" s="102"/>
    </row>
    <row r="3" spans="1:7" ht="24.95" customHeight="1" x14ac:dyDescent="0.2">
      <c r="A3" s="75" t="s">
        <v>8</v>
      </c>
      <c r="B3" s="74"/>
      <c r="C3" s="101"/>
      <c r="D3" s="101"/>
      <c r="E3" s="101"/>
      <c r="F3" s="101"/>
      <c r="G3" s="102"/>
    </row>
    <row r="4" spans="1:7" ht="24.95" customHeight="1" x14ac:dyDescent="0.2">
      <c r="A4" s="75" t="s">
        <v>9</v>
      </c>
      <c r="B4" s="74"/>
      <c r="C4" s="101"/>
      <c r="D4" s="101"/>
      <c r="E4" s="101"/>
      <c r="F4" s="101"/>
      <c r="G4" s="102"/>
    </row>
    <row r="5" spans="1:7" x14ac:dyDescent="0.2">
      <c r="B5" s="6"/>
      <c r="C5" s="7"/>
      <c r="D5" s="8"/>
    </row>
  </sheetData>
  <sheetProtection password="D29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2" t="s">
        <v>72</v>
      </c>
      <c r="B1" s="192"/>
      <c r="C1" s="192"/>
      <c r="D1" s="192"/>
      <c r="E1" s="192"/>
      <c r="F1" s="192"/>
      <c r="G1" s="192"/>
      <c r="AG1" t="s">
        <v>73</v>
      </c>
    </row>
    <row r="2" spans="1:60" ht="24.95" customHeight="1" x14ac:dyDescent="0.2">
      <c r="A2" s="193" t="s">
        <v>7</v>
      </c>
      <c r="B2" s="74" t="s">
        <v>43</v>
      </c>
      <c r="C2" s="196" t="s">
        <v>44</v>
      </c>
      <c r="D2" s="194"/>
      <c r="E2" s="194"/>
      <c r="F2" s="194"/>
      <c r="G2" s="195"/>
      <c r="AG2" t="s">
        <v>74</v>
      </c>
    </row>
    <row r="3" spans="1:60" ht="24.95" customHeight="1" x14ac:dyDescent="0.2">
      <c r="A3" s="193" t="s">
        <v>8</v>
      </c>
      <c r="B3" s="74" t="s">
        <v>52</v>
      </c>
      <c r="C3" s="196" t="s">
        <v>53</v>
      </c>
      <c r="D3" s="194"/>
      <c r="E3" s="194"/>
      <c r="F3" s="194"/>
      <c r="G3" s="195"/>
      <c r="AC3" s="128" t="s">
        <v>75</v>
      </c>
      <c r="AG3" t="s">
        <v>76</v>
      </c>
    </row>
    <row r="4" spans="1:60" ht="24.95" customHeight="1" x14ac:dyDescent="0.2">
      <c r="A4" s="197" t="s">
        <v>9</v>
      </c>
      <c r="B4" s="198" t="s">
        <v>52</v>
      </c>
      <c r="C4" s="199" t="s">
        <v>53</v>
      </c>
      <c r="D4" s="200"/>
      <c r="E4" s="200"/>
      <c r="F4" s="200"/>
      <c r="G4" s="201"/>
      <c r="AG4" t="s">
        <v>77</v>
      </c>
    </row>
    <row r="5" spans="1:60" x14ac:dyDescent="0.2">
      <c r="D5" s="191"/>
    </row>
    <row r="6" spans="1:60" ht="38.25" x14ac:dyDescent="0.2">
      <c r="A6" s="203" t="s">
        <v>78</v>
      </c>
      <c r="B6" s="205" t="s">
        <v>79</v>
      </c>
      <c r="C6" s="205" t="s">
        <v>80</v>
      </c>
      <c r="D6" s="204" t="s">
        <v>81</v>
      </c>
      <c r="E6" s="203" t="s">
        <v>82</v>
      </c>
      <c r="F6" s="202" t="s">
        <v>83</v>
      </c>
      <c r="G6" s="203" t="s">
        <v>29</v>
      </c>
      <c r="H6" s="206" t="s">
        <v>30</v>
      </c>
      <c r="I6" s="206" t="s">
        <v>84</v>
      </c>
      <c r="J6" s="206" t="s">
        <v>31</v>
      </c>
      <c r="K6" s="206" t="s">
        <v>85</v>
      </c>
      <c r="L6" s="206" t="s">
        <v>86</v>
      </c>
      <c r="M6" s="206" t="s">
        <v>87</v>
      </c>
      <c r="N6" s="206" t="s">
        <v>88</v>
      </c>
      <c r="O6" s="206" t="s">
        <v>89</v>
      </c>
      <c r="P6" s="206" t="s">
        <v>90</v>
      </c>
      <c r="Q6" s="206" t="s">
        <v>91</v>
      </c>
      <c r="R6" s="206" t="s">
        <v>92</v>
      </c>
      <c r="S6" s="206" t="s">
        <v>93</v>
      </c>
      <c r="T6" s="206" t="s">
        <v>94</v>
      </c>
      <c r="U6" s="206" t="s">
        <v>95</v>
      </c>
      <c r="V6" s="206" t="s">
        <v>96</v>
      </c>
      <c r="W6" s="206" t="s">
        <v>97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18" t="s">
        <v>98</v>
      </c>
      <c r="B8" s="219" t="s">
        <v>70</v>
      </c>
      <c r="C8" s="235" t="s">
        <v>27</v>
      </c>
      <c r="D8" s="220"/>
      <c r="E8" s="221"/>
      <c r="F8" s="222"/>
      <c r="G8" s="222">
        <f>SUMIF(AG9:AG17,"&lt;&gt;NOR",G9:G17)</f>
        <v>0</v>
      </c>
      <c r="H8" s="222"/>
      <c r="I8" s="222">
        <f>SUM(I9:I17)</f>
        <v>0</v>
      </c>
      <c r="J8" s="222"/>
      <c r="K8" s="222">
        <f>SUM(K9:K17)</f>
        <v>0</v>
      </c>
      <c r="L8" s="222"/>
      <c r="M8" s="222">
        <f>SUM(M9:M17)</f>
        <v>0</v>
      </c>
      <c r="N8" s="222"/>
      <c r="O8" s="222">
        <f>SUM(O9:O17)</f>
        <v>0</v>
      </c>
      <c r="P8" s="222"/>
      <c r="Q8" s="222">
        <f>SUM(Q9:Q17)</f>
        <v>0</v>
      </c>
      <c r="R8" s="222"/>
      <c r="S8" s="222"/>
      <c r="T8" s="223"/>
      <c r="U8" s="217"/>
      <c r="V8" s="217">
        <f>SUM(V9:V17)</f>
        <v>0</v>
      </c>
      <c r="W8" s="217"/>
      <c r="AG8" t="s">
        <v>99</v>
      </c>
    </row>
    <row r="9" spans="1:60" outlineLevel="1" x14ac:dyDescent="0.2">
      <c r="A9" s="224">
        <v>1</v>
      </c>
      <c r="B9" s="225" t="s">
        <v>100</v>
      </c>
      <c r="C9" s="236" t="s">
        <v>101</v>
      </c>
      <c r="D9" s="226" t="s">
        <v>102</v>
      </c>
      <c r="E9" s="227">
        <v>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103</v>
      </c>
      <c r="T9" s="230" t="s">
        <v>104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105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ht="33.75" outlineLevel="1" x14ac:dyDescent="0.2">
      <c r="A10" s="214"/>
      <c r="B10" s="215"/>
      <c r="C10" s="237" t="s">
        <v>106</v>
      </c>
      <c r="D10" s="232"/>
      <c r="E10" s="232"/>
      <c r="F10" s="232"/>
      <c r="G10" s="232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107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31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14"/>
      <c r="B11" s="215"/>
      <c r="C11" s="238"/>
      <c r="D11" s="233"/>
      <c r="E11" s="233"/>
      <c r="F11" s="233"/>
      <c r="G11" s="233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108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24">
        <v>2</v>
      </c>
      <c r="B12" s="225" t="s">
        <v>109</v>
      </c>
      <c r="C12" s="236" t="s">
        <v>110</v>
      </c>
      <c r="D12" s="226" t="s">
        <v>102</v>
      </c>
      <c r="E12" s="227">
        <v>1</v>
      </c>
      <c r="F12" s="228"/>
      <c r="G12" s="229">
        <f>ROUND(E12*F12,2)</f>
        <v>0</v>
      </c>
      <c r="H12" s="228"/>
      <c r="I12" s="229">
        <f>ROUND(E12*H12,2)</f>
        <v>0</v>
      </c>
      <c r="J12" s="228"/>
      <c r="K12" s="229">
        <f>ROUND(E12*J12,2)</f>
        <v>0</v>
      </c>
      <c r="L12" s="229">
        <v>21</v>
      </c>
      <c r="M12" s="229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29"/>
      <c r="S12" s="229" t="s">
        <v>103</v>
      </c>
      <c r="T12" s="230" t="s">
        <v>104</v>
      </c>
      <c r="U12" s="216">
        <v>0</v>
      </c>
      <c r="V12" s="216">
        <f>ROUND(E12*U12,2)</f>
        <v>0</v>
      </c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105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ht="33.75" outlineLevel="1" x14ac:dyDescent="0.2">
      <c r="A13" s="214"/>
      <c r="B13" s="215"/>
      <c r="C13" s="237" t="s">
        <v>111</v>
      </c>
      <c r="D13" s="232"/>
      <c r="E13" s="232"/>
      <c r="F13" s="232"/>
      <c r="G13" s="232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107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31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14"/>
      <c r="B14" s="215"/>
      <c r="C14" s="238"/>
      <c r="D14" s="233"/>
      <c r="E14" s="233"/>
      <c r="F14" s="233"/>
      <c r="G14" s="233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108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24">
        <v>3</v>
      </c>
      <c r="B15" s="225" t="s">
        <v>112</v>
      </c>
      <c r="C15" s="236" t="s">
        <v>113</v>
      </c>
      <c r="D15" s="226" t="s">
        <v>102</v>
      </c>
      <c r="E15" s="227">
        <v>1</v>
      </c>
      <c r="F15" s="228"/>
      <c r="G15" s="229">
        <f>ROUND(E15*F15,2)</f>
        <v>0</v>
      </c>
      <c r="H15" s="228"/>
      <c r="I15" s="229">
        <f>ROUND(E15*H15,2)</f>
        <v>0</v>
      </c>
      <c r="J15" s="228"/>
      <c r="K15" s="229">
        <f>ROUND(E15*J15,2)</f>
        <v>0</v>
      </c>
      <c r="L15" s="229">
        <v>21</v>
      </c>
      <c r="M15" s="229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29"/>
      <c r="S15" s="229" t="s">
        <v>103</v>
      </c>
      <c r="T15" s="230" t="s">
        <v>104</v>
      </c>
      <c r="U15" s="216">
        <v>0</v>
      </c>
      <c r="V15" s="216">
        <f>ROUND(E15*U15,2)</f>
        <v>0</v>
      </c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105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ht="22.5" outlineLevel="1" x14ac:dyDescent="0.2">
      <c r="A16" s="214"/>
      <c r="B16" s="215"/>
      <c r="C16" s="237" t="s">
        <v>114</v>
      </c>
      <c r="D16" s="232"/>
      <c r="E16" s="232"/>
      <c r="F16" s="232"/>
      <c r="G16" s="232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107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31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14"/>
      <c r="B17" s="215"/>
      <c r="C17" s="238"/>
      <c r="D17" s="233"/>
      <c r="E17" s="233"/>
      <c r="F17" s="233"/>
      <c r="G17" s="233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108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x14ac:dyDescent="0.2">
      <c r="A18" s="218" t="s">
        <v>98</v>
      </c>
      <c r="B18" s="219" t="s">
        <v>71</v>
      </c>
      <c r="C18" s="235" t="s">
        <v>28</v>
      </c>
      <c r="D18" s="220"/>
      <c r="E18" s="221"/>
      <c r="F18" s="222"/>
      <c r="G18" s="222">
        <f>SUMIF(AG19:AG27,"&lt;&gt;NOR",G19:G27)</f>
        <v>0</v>
      </c>
      <c r="H18" s="222"/>
      <c r="I18" s="222">
        <f>SUM(I19:I27)</f>
        <v>0</v>
      </c>
      <c r="J18" s="222"/>
      <c r="K18" s="222">
        <f>SUM(K19:K27)</f>
        <v>0</v>
      </c>
      <c r="L18" s="222"/>
      <c r="M18" s="222">
        <f>SUM(M19:M27)</f>
        <v>0</v>
      </c>
      <c r="N18" s="222"/>
      <c r="O18" s="222">
        <f>SUM(O19:O27)</f>
        <v>0</v>
      </c>
      <c r="P18" s="222"/>
      <c r="Q18" s="222">
        <f>SUM(Q19:Q27)</f>
        <v>0</v>
      </c>
      <c r="R18" s="222"/>
      <c r="S18" s="222"/>
      <c r="T18" s="223"/>
      <c r="U18" s="217"/>
      <c r="V18" s="217">
        <f>SUM(V19:V27)</f>
        <v>0</v>
      </c>
      <c r="W18" s="217"/>
      <c r="AG18" t="s">
        <v>99</v>
      </c>
    </row>
    <row r="19" spans="1:60" outlineLevel="1" x14ac:dyDescent="0.2">
      <c r="A19" s="224">
        <v>4</v>
      </c>
      <c r="B19" s="225" t="s">
        <v>115</v>
      </c>
      <c r="C19" s="236" t="s">
        <v>116</v>
      </c>
      <c r="D19" s="226" t="s">
        <v>102</v>
      </c>
      <c r="E19" s="227">
        <v>1</v>
      </c>
      <c r="F19" s="228"/>
      <c r="G19" s="229">
        <f>ROUND(E19*F19,2)</f>
        <v>0</v>
      </c>
      <c r="H19" s="228"/>
      <c r="I19" s="229">
        <f>ROUND(E19*H19,2)</f>
        <v>0</v>
      </c>
      <c r="J19" s="228"/>
      <c r="K19" s="229">
        <f>ROUND(E19*J19,2)</f>
        <v>0</v>
      </c>
      <c r="L19" s="229">
        <v>21</v>
      </c>
      <c r="M19" s="229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29"/>
      <c r="S19" s="229" t="s">
        <v>103</v>
      </c>
      <c r="T19" s="230" t="s">
        <v>104</v>
      </c>
      <c r="U19" s="216">
        <v>0</v>
      </c>
      <c r="V19" s="216">
        <f>ROUND(E19*U19,2)</f>
        <v>0</v>
      </c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105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ht="33.75" outlineLevel="1" x14ac:dyDescent="0.2">
      <c r="A20" s="214"/>
      <c r="B20" s="215"/>
      <c r="C20" s="237" t="s">
        <v>117</v>
      </c>
      <c r="D20" s="232"/>
      <c r="E20" s="232"/>
      <c r="F20" s="232"/>
      <c r="G20" s="232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107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31" t="str">
        <f>C20</f>
        <v>Náklady na ochranu staveniště před vstupem nepovolaných osob, včetně příslušného značení, ostrahy v průběhu výstavby, 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14"/>
      <c r="B21" s="215"/>
      <c r="C21" s="238"/>
      <c r="D21" s="233"/>
      <c r="E21" s="233"/>
      <c r="F21" s="233"/>
      <c r="G21" s="233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108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24">
        <v>5</v>
      </c>
      <c r="B22" s="225" t="s">
        <v>118</v>
      </c>
      <c r="C22" s="236" t="s">
        <v>119</v>
      </c>
      <c r="D22" s="226" t="s">
        <v>102</v>
      </c>
      <c r="E22" s="227">
        <v>1</v>
      </c>
      <c r="F22" s="228"/>
      <c r="G22" s="229">
        <f>ROUND(E22*F22,2)</f>
        <v>0</v>
      </c>
      <c r="H22" s="228"/>
      <c r="I22" s="229">
        <f>ROUND(E22*H22,2)</f>
        <v>0</v>
      </c>
      <c r="J22" s="228"/>
      <c r="K22" s="229">
        <f>ROUND(E22*J22,2)</f>
        <v>0</v>
      </c>
      <c r="L22" s="229">
        <v>21</v>
      </c>
      <c r="M22" s="229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29"/>
      <c r="S22" s="229" t="s">
        <v>103</v>
      </c>
      <c r="T22" s="230" t="s">
        <v>104</v>
      </c>
      <c r="U22" s="216">
        <v>0</v>
      </c>
      <c r="V22" s="216">
        <f>ROUND(E22*U22,2)</f>
        <v>0</v>
      </c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105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14"/>
      <c r="B23" s="215"/>
      <c r="C23" s="237" t="s">
        <v>120</v>
      </c>
      <c r="D23" s="232"/>
      <c r="E23" s="232"/>
      <c r="F23" s="232"/>
      <c r="G23" s="232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107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31" t="str">
        <f>C23</f>
        <v>Náklady na provedení skutečného zaměření stavby v rozsahu nezbytném pro zápis změny do katastru nemovitostí.</v>
      </c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14"/>
      <c r="B24" s="215"/>
      <c r="C24" s="238"/>
      <c r="D24" s="233"/>
      <c r="E24" s="233"/>
      <c r="F24" s="233"/>
      <c r="G24" s="233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108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">
      <c r="A25" s="224">
        <v>6</v>
      </c>
      <c r="B25" s="225" t="s">
        <v>121</v>
      </c>
      <c r="C25" s="236" t="s">
        <v>122</v>
      </c>
      <c r="D25" s="226" t="s">
        <v>102</v>
      </c>
      <c r="E25" s="227">
        <v>1</v>
      </c>
      <c r="F25" s="228"/>
      <c r="G25" s="229">
        <f>ROUND(E25*F25,2)</f>
        <v>0</v>
      </c>
      <c r="H25" s="228"/>
      <c r="I25" s="229">
        <f>ROUND(E25*H25,2)</f>
        <v>0</v>
      </c>
      <c r="J25" s="228"/>
      <c r="K25" s="229">
        <f>ROUND(E25*J25,2)</f>
        <v>0</v>
      </c>
      <c r="L25" s="229">
        <v>21</v>
      </c>
      <c r="M25" s="229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29"/>
      <c r="S25" s="229" t="s">
        <v>103</v>
      </c>
      <c r="T25" s="230" t="s">
        <v>104</v>
      </c>
      <c r="U25" s="216">
        <v>0</v>
      </c>
      <c r="V25" s="216">
        <f>ROUND(E25*U25,2)</f>
        <v>0</v>
      </c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105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14"/>
      <c r="B26" s="215"/>
      <c r="C26" s="237" t="s">
        <v>123</v>
      </c>
      <c r="D26" s="232"/>
      <c r="E26" s="232"/>
      <c r="F26" s="232"/>
      <c r="G26" s="232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107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31" t="str">
        <f>C26</f>
        <v>Náklady spojené s povinným pojištěním dodavatele nebo stavebního díla či jeho části, v rozsahu obchodních podmínek.</v>
      </c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14"/>
      <c r="B27" s="215"/>
      <c r="C27" s="238"/>
      <c r="D27" s="233"/>
      <c r="E27" s="233"/>
      <c r="F27" s="233"/>
      <c r="G27" s="233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108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x14ac:dyDescent="0.2">
      <c r="A28" s="5"/>
      <c r="B28" s="6"/>
      <c r="C28" s="239"/>
      <c r="D28" s="8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AE28">
        <v>15</v>
      </c>
      <c r="AF28">
        <v>21</v>
      </c>
    </row>
    <row r="29" spans="1:60" x14ac:dyDescent="0.2">
      <c r="A29" s="210"/>
      <c r="B29" s="211" t="s">
        <v>29</v>
      </c>
      <c r="C29" s="240"/>
      <c r="D29" s="212"/>
      <c r="E29" s="213"/>
      <c r="F29" s="213"/>
      <c r="G29" s="234">
        <f>G8+G18</f>
        <v>0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AE29">
        <f>SUMIF(L7:L27,AE28,G7:G27)</f>
        <v>0</v>
      </c>
      <c r="AF29">
        <f>SUMIF(L7:L27,AF28,G7:G27)</f>
        <v>0</v>
      </c>
      <c r="AG29" t="s">
        <v>124</v>
      </c>
    </row>
    <row r="30" spans="1:60" x14ac:dyDescent="0.2">
      <c r="C30" s="241"/>
      <c r="D30" s="191"/>
      <c r="AG30" t="s">
        <v>125</v>
      </c>
    </row>
    <row r="31" spans="1:60" x14ac:dyDescent="0.2">
      <c r="D31" s="191"/>
    </row>
    <row r="32" spans="1:60" x14ac:dyDescent="0.2">
      <c r="D32" s="191"/>
    </row>
    <row r="33" spans="4:4" x14ac:dyDescent="0.2">
      <c r="D33" s="191"/>
    </row>
    <row r="34" spans="4:4" x14ac:dyDescent="0.2">
      <c r="D34" s="191"/>
    </row>
    <row r="35" spans="4:4" x14ac:dyDescent="0.2">
      <c r="D35" s="191"/>
    </row>
    <row r="36" spans="4:4" x14ac:dyDescent="0.2">
      <c r="D36" s="191"/>
    </row>
    <row r="37" spans="4:4" x14ac:dyDescent="0.2">
      <c r="D37" s="191"/>
    </row>
    <row r="38" spans="4:4" x14ac:dyDescent="0.2">
      <c r="D38" s="191"/>
    </row>
    <row r="39" spans="4:4" x14ac:dyDescent="0.2">
      <c r="D39" s="191"/>
    </row>
    <row r="40" spans="4:4" x14ac:dyDescent="0.2">
      <c r="D40" s="191"/>
    </row>
    <row r="41" spans="4:4" x14ac:dyDescent="0.2">
      <c r="D41" s="191"/>
    </row>
    <row r="42" spans="4:4" x14ac:dyDescent="0.2">
      <c r="D42" s="191"/>
    </row>
    <row r="43" spans="4:4" x14ac:dyDescent="0.2">
      <c r="D43" s="191"/>
    </row>
    <row r="44" spans="4:4" x14ac:dyDescent="0.2">
      <c r="D44" s="191"/>
    </row>
    <row r="45" spans="4:4" x14ac:dyDescent="0.2">
      <c r="D45" s="191"/>
    </row>
    <row r="46" spans="4:4" x14ac:dyDescent="0.2">
      <c r="D46" s="191"/>
    </row>
    <row r="47" spans="4:4" x14ac:dyDescent="0.2">
      <c r="D47" s="191"/>
    </row>
    <row r="48" spans="4:4" x14ac:dyDescent="0.2">
      <c r="D48" s="191"/>
    </row>
    <row r="49" spans="4:4" x14ac:dyDescent="0.2">
      <c r="D49" s="191"/>
    </row>
    <row r="50" spans="4:4" x14ac:dyDescent="0.2">
      <c r="D50" s="191"/>
    </row>
    <row r="51" spans="4:4" x14ac:dyDescent="0.2">
      <c r="D51" s="191"/>
    </row>
    <row r="52" spans="4:4" x14ac:dyDescent="0.2">
      <c r="D52" s="191"/>
    </row>
    <row r="53" spans="4:4" x14ac:dyDescent="0.2">
      <c r="D53" s="191"/>
    </row>
    <row r="54" spans="4:4" x14ac:dyDescent="0.2">
      <c r="D54" s="191"/>
    </row>
    <row r="55" spans="4:4" x14ac:dyDescent="0.2">
      <c r="D55" s="191"/>
    </row>
    <row r="56" spans="4:4" x14ac:dyDescent="0.2">
      <c r="D56" s="191"/>
    </row>
    <row r="57" spans="4:4" x14ac:dyDescent="0.2">
      <c r="D57" s="191"/>
    </row>
    <row r="58" spans="4:4" x14ac:dyDescent="0.2">
      <c r="D58" s="191"/>
    </row>
    <row r="59" spans="4:4" x14ac:dyDescent="0.2">
      <c r="D59" s="191"/>
    </row>
    <row r="60" spans="4:4" x14ac:dyDescent="0.2">
      <c r="D60" s="191"/>
    </row>
    <row r="61" spans="4:4" x14ac:dyDescent="0.2">
      <c r="D61" s="191"/>
    </row>
    <row r="62" spans="4:4" x14ac:dyDescent="0.2">
      <c r="D62" s="191"/>
    </row>
    <row r="63" spans="4:4" x14ac:dyDescent="0.2">
      <c r="D63" s="191"/>
    </row>
    <row r="64" spans="4:4" x14ac:dyDescent="0.2">
      <c r="D64" s="191"/>
    </row>
    <row r="65" spans="4:4" x14ac:dyDescent="0.2">
      <c r="D65" s="191"/>
    </row>
    <row r="66" spans="4:4" x14ac:dyDescent="0.2">
      <c r="D66" s="191"/>
    </row>
    <row r="67" spans="4:4" x14ac:dyDescent="0.2">
      <c r="D67" s="191"/>
    </row>
    <row r="68" spans="4:4" x14ac:dyDescent="0.2">
      <c r="D68" s="191"/>
    </row>
    <row r="69" spans="4:4" x14ac:dyDescent="0.2">
      <c r="D69" s="191"/>
    </row>
    <row r="70" spans="4:4" x14ac:dyDescent="0.2">
      <c r="D70" s="191"/>
    </row>
    <row r="71" spans="4:4" x14ac:dyDescent="0.2">
      <c r="D71" s="191"/>
    </row>
    <row r="72" spans="4:4" x14ac:dyDescent="0.2">
      <c r="D72" s="191"/>
    </row>
    <row r="73" spans="4:4" x14ac:dyDescent="0.2">
      <c r="D73" s="191"/>
    </row>
    <row r="74" spans="4:4" x14ac:dyDescent="0.2">
      <c r="D74" s="191"/>
    </row>
    <row r="75" spans="4:4" x14ac:dyDescent="0.2">
      <c r="D75" s="191"/>
    </row>
    <row r="76" spans="4:4" x14ac:dyDescent="0.2">
      <c r="D76" s="191"/>
    </row>
    <row r="77" spans="4:4" x14ac:dyDescent="0.2">
      <c r="D77" s="191"/>
    </row>
    <row r="78" spans="4:4" x14ac:dyDescent="0.2">
      <c r="D78" s="191"/>
    </row>
    <row r="79" spans="4:4" x14ac:dyDescent="0.2">
      <c r="D79" s="191"/>
    </row>
    <row r="80" spans="4:4" x14ac:dyDescent="0.2">
      <c r="D80" s="191"/>
    </row>
    <row r="81" spans="4:4" x14ac:dyDescent="0.2">
      <c r="D81" s="191"/>
    </row>
    <row r="82" spans="4:4" x14ac:dyDescent="0.2">
      <c r="D82" s="191"/>
    </row>
    <row r="83" spans="4:4" x14ac:dyDescent="0.2">
      <c r="D83" s="191"/>
    </row>
    <row r="84" spans="4:4" x14ac:dyDescent="0.2">
      <c r="D84" s="191"/>
    </row>
    <row r="85" spans="4:4" x14ac:dyDescent="0.2">
      <c r="D85" s="191"/>
    </row>
    <row r="86" spans="4:4" x14ac:dyDescent="0.2">
      <c r="D86" s="191"/>
    </row>
    <row r="87" spans="4:4" x14ac:dyDescent="0.2">
      <c r="D87" s="191"/>
    </row>
    <row r="88" spans="4:4" x14ac:dyDescent="0.2">
      <c r="D88" s="191"/>
    </row>
    <row r="89" spans="4:4" x14ac:dyDescent="0.2">
      <c r="D89" s="191"/>
    </row>
    <row r="90" spans="4:4" x14ac:dyDescent="0.2">
      <c r="D90" s="191"/>
    </row>
    <row r="91" spans="4:4" x14ac:dyDescent="0.2">
      <c r="D91" s="191"/>
    </row>
    <row r="92" spans="4:4" x14ac:dyDescent="0.2">
      <c r="D92" s="191"/>
    </row>
    <row r="93" spans="4:4" x14ac:dyDescent="0.2">
      <c r="D93" s="191"/>
    </row>
    <row r="94" spans="4:4" x14ac:dyDescent="0.2">
      <c r="D94" s="191"/>
    </row>
    <row r="95" spans="4:4" x14ac:dyDescent="0.2">
      <c r="D95" s="191"/>
    </row>
    <row r="96" spans="4:4" x14ac:dyDescent="0.2">
      <c r="D96" s="191"/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D29F" sheet="1"/>
  <mergeCells count="16">
    <mergeCell ref="C23:G23"/>
    <mergeCell ref="C24:G24"/>
    <mergeCell ref="C26:G26"/>
    <mergeCell ref="C27:G27"/>
    <mergeCell ref="C13:G13"/>
    <mergeCell ref="C14:G14"/>
    <mergeCell ref="C16:G16"/>
    <mergeCell ref="C17:G17"/>
    <mergeCell ref="C20:G20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2" t="s">
        <v>126</v>
      </c>
      <c r="B1" s="192"/>
      <c r="C1" s="192"/>
      <c r="D1" s="192"/>
      <c r="E1" s="192"/>
      <c r="F1" s="192"/>
      <c r="G1" s="192"/>
      <c r="AG1" t="s">
        <v>73</v>
      </c>
    </row>
    <row r="2" spans="1:60" ht="24.95" customHeight="1" x14ac:dyDescent="0.2">
      <c r="A2" s="193" t="s">
        <v>7</v>
      </c>
      <c r="B2" s="74" t="s">
        <v>43</v>
      </c>
      <c r="C2" s="196" t="s">
        <v>44</v>
      </c>
      <c r="D2" s="194"/>
      <c r="E2" s="194"/>
      <c r="F2" s="194"/>
      <c r="G2" s="195"/>
      <c r="AG2" t="s">
        <v>74</v>
      </c>
    </row>
    <row r="3" spans="1:60" ht="24.95" customHeight="1" x14ac:dyDescent="0.2">
      <c r="A3" s="193" t="s">
        <v>8</v>
      </c>
      <c r="B3" s="74" t="s">
        <v>54</v>
      </c>
      <c r="C3" s="196" t="s">
        <v>55</v>
      </c>
      <c r="D3" s="194"/>
      <c r="E3" s="194"/>
      <c r="F3" s="194"/>
      <c r="G3" s="195"/>
      <c r="AC3" s="128" t="s">
        <v>74</v>
      </c>
      <c r="AG3" t="s">
        <v>76</v>
      </c>
    </row>
    <row r="4" spans="1:60" ht="24.95" customHeight="1" x14ac:dyDescent="0.2">
      <c r="A4" s="197" t="s">
        <v>9</v>
      </c>
      <c r="B4" s="198" t="s">
        <v>56</v>
      </c>
      <c r="C4" s="199" t="s">
        <v>57</v>
      </c>
      <c r="D4" s="200"/>
      <c r="E4" s="200"/>
      <c r="F4" s="200"/>
      <c r="G4" s="201"/>
      <c r="AG4" t="s">
        <v>77</v>
      </c>
    </row>
    <row r="5" spans="1:60" x14ac:dyDescent="0.2">
      <c r="D5" s="191"/>
    </row>
    <row r="6" spans="1:60" ht="38.25" x14ac:dyDescent="0.2">
      <c r="A6" s="203" t="s">
        <v>78</v>
      </c>
      <c r="B6" s="205" t="s">
        <v>79</v>
      </c>
      <c r="C6" s="205" t="s">
        <v>80</v>
      </c>
      <c r="D6" s="204" t="s">
        <v>81</v>
      </c>
      <c r="E6" s="203" t="s">
        <v>82</v>
      </c>
      <c r="F6" s="202" t="s">
        <v>83</v>
      </c>
      <c r="G6" s="203" t="s">
        <v>29</v>
      </c>
      <c r="H6" s="206" t="s">
        <v>30</v>
      </c>
      <c r="I6" s="206" t="s">
        <v>84</v>
      </c>
      <c r="J6" s="206" t="s">
        <v>31</v>
      </c>
      <c r="K6" s="206" t="s">
        <v>85</v>
      </c>
      <c r="L6" s="206" t="s">
        <v>86</v>
      </c>
      <c r="M6" s="206" t="s">
        <v>87</v>
      </c>
      <c r="N6" s="206" t="s">
        <v>88</v>
      </c>
      <c r="O6" s="206" t="s">
        <v>89</v>
      </c>
      <c r="P6" s="206" t="s">
        <v>90</v>
      </c>
      <c r="Q6" s="206" t="s">
        <v>91</v>
      </c>
      <c r="R6" s="206" t="s">
        <v>92</v>
      </c>
      <c r="S6" s="206" t="s">
        <v>93</v>
      </c>
      <c r="T6" s="206" t="s">
        <v>94</v>
      </c>
      <c r="U6" s="206" t="s">
        <v>95</v>
      </c>
      <c r="V6" s="206" t="s">
        <v>96</v>
      </c>
      <c r="W6" s="206" t="s">
        <v>97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18" t="s">
        <v>98</v>
      </c>
      <c r="B8" s="219" t="s">
        <v>52</v>
      </c>
      <c r="C8" s="235" t="s">
        <v>64</v>
      </c>
      <c r="D8" s="220"/>
      <c r="E8" s="221"/>
      <c r="F8" s="222"/>
      <c r="G8" s="222">
        <f>SUMIF(AG9:AG26,"&lt;&gt;NOR",G9:G26)</f>
        <v>0</v>
      </c>
      <c r="H8" s="222"/>
      <c r="I8" s="222">
        <f>SUM(I9:I26)</f>
        <v>0</v>
      </c>
      <c r="J8" s="222"/>
      <c r="K8" s="222">
        <f>SUM(K9:K26)</f>
        <v>0</v>
      </c>
      <c r="L8" s="222"/>
      <c r="M8" s="222">
        <f>SUM(M9:M26)</f>
        <v>0</v>
      </c>
      <c r="N8" s="222"/>
      <c r="O8" s="222">
        <f>SUM(O9:O26)</f>
        <v>0</v>
      </c>
      <c r="P8" s="222"/>
      <c r="Q8" s="222">
        <f>SUM(Q9:Q26)</f>
        <v>0</v>
      </c>
      <c r="R8" s="222"/>
      <c r="S8" s="222"/>
      <c r="T8" s="223"/>
      <c r="U8" s="217"/>
      <c r="V8" s="217">
        <f>SUM(V9:V26)</f>
        <v>0</v>
      </c>
      <c r="W8" s="217"/>
      <c r="AG8" t="s">
        <v>99</v>
      </c>
    </row>
    <row r="9" spans="1:60" outlineLevel="1" x14ac:dyDescent="0.2">
      <c r="A9" s="224">
        <v>1</v>
      </c>
      <c r="B9" s="225" t="s">
        <v>52</v>
      </c>
      <c r="C9" s="236" t="s">
        <v>127</v>
      </c>
      <c r="D9" s="226"/>
      <c r="E9" s="227">
        <v>0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128</v>
      </c>
      <c r="T9" s="230" t="s">
        <v>104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129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ht="45" outlineLevel="1" x14ac:dyDescent="0.2">
      <c r="A10" s="214"/>
      <c r="B10" s="215"/>
      <c r="C10" s="247" t="s">
        <v>130</v>
      </c>
      <c r="D10" s="242"/>
      <c r="E10" s="243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131</v>
      </c>
      <c r="AH10" s="207">
        <v>0</v>
      </c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14"/>
      <c r="B11" s="215"/>
      <c r="C11" s="247" t="s">
        <v>132</v>
      </c>
      <c r="D11" s="242"/>
      <c r="E11" s="243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131</v>
      </c>
      <c r="AH11" s="207">
        <v>0</v>
      </c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2.5" outlineLevel="1" x14ac:dyDescent="0.2">
      <c r="A12" s="214"/>
      <c r="B12" s="215"/>
      <c r="C12" s="247" t="s">
        <v>133</v>
      </c>
      <c r="D12" s="242"/>
      <c r="E12" s="243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131</v>
      </c>
      <c r="AH12" s="207">
        <v>0</v>
      </c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ht="33.75" outlineLevel="1" x14ac:dyDescent="0.2">
      <c r="A13" s="214"/>
      <c r="B13" s="215"/>
      <c r="C13" s="247" t="s">
        <v>134</v>
      </c>
      <c r="D13" s="242"/>
      <c r="E13" s="243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131</v>
      </c>
      <c r="AH13" s="207">
        <v>0</v>
      </c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ht="22.5" outlineLevel="1" x14ac:dyDescent="0.2">
      <c r="A14" s="214"/>
      <c r="B14" s="215"/>
      <c r="C14" s="247" t="s">
        <v>135</v>
      </c>
      <c r="D14" s="242"/>
      <c r="E14" s="243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131</v>
      </c>
      <c r="AH14" s="207">
        <v>0</v>
      </c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ht="22.5" outlineLevel="1" x14ac:dyDescent="0.2">
      <c r="A15" s="214"/>
      <c r="B15" s="215"/>
      <c r="C15" s="247" t="s">
        <v>136</v>
      </c>
      <c r="D15" s="242"/>
      <c r="E15" s="243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131</v>
      </c>
      <c r="AH15" s="207">
        <v>0</v>
      </c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ht="33.75" outlineLevel="1" x14ac:dyDescent="0.2">
      <c r="A16" s="214"/>
      <c r="B16" s="215"/>
      <c r="C16" s="247" t="s">
        <v>137</v>
      </c>
      <c r="D16" s="242"/>
      <c r="E16" s="243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131</v>
      </c>
      <c r="AH16" s="207">
        <v>0</v>
      </c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ht="22.5" outlineLevel="1" x14ac:dyDescent="0.2">
      <c r="A17" s="214"/>
      <c r="B17" s="215"/>
      <c r="C17" s="247" t="s">
        <v>138</v>
      </c>
      <c r="D17" s="242"/>
      <c r="E17" s="243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131</v>
      </c>
      <c r="AH17" s="207">
        <v>0</v>
      </c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ht="22.5" outlineLevel="1" x14ac:dyDescent="0.2">
      <c r="A18" s="214"/>
      <c r="B18" s="215"/>
      <c r="C18" s="247" t="s">
        <v>139</v>
      </c>
      <c r="D18" s="242"/>
      <c r="E18" s="243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131</v>
      </c>
      <c r="AH18" s="207">
        <v>0</v>
      </c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ht="33.75" outlineLevel="1" x14ac:dyDescent="0.2">
      <c r="A19" s="214"/>
      <c r="B19" s="215"/>
      <c r="C19" s="247" t="s">
        <v>140</v>
      </c>
      <c r="D19" s="242"/>
      <c r="E19" s="243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131</v>
      </c>
      <c r="AH19" s="207">
        <v>0</v>
      </c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ht="45" outlineLevel="1" x14ac:dyDescent="0.2">
      <c r="A20" s="214"/>
      <c r="B20" s="215"/>
      <c r="C20" s="247" t="s">
        <v>141</v>
      </c>
      <c r="D20" s="242"/>
      <c r="E20" s="243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131</v>
      </c>
      <c r="AH20" s="207">
        <v>0</v>
      </c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14"/>
      <c r="B21" s="215"/>
      <c r="C21" s="247" t="s">
        <v>142</v>
      </c>
      <c r="D21" s="242"/>
      <c r="E21" s="243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131</v>
      </c>
      <c r="AH21" s="207">
        <v>0</v>
      </c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ht="22.5" outlineLevel="1" x14ac:dyDescent="0.2">
      <c r="A22" s="214"/>
      <c r="B22" s="215"/>
      <c r="C22" s="247" t="s">
        <v>143</v>
      </c>
      <c r="D22" s="242"/>
      <c r="E22" s="243"/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131</v>
      </c>
      <c r="AH22" s="207">
        <v>0</v>
      </c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14"/>
      <c r="B23" s="215"/>
      <c r="C23" s="247" t="s">
        <v>144</v>
      </c>
      <c r="D23" s="242"/>
      <c r="E23" s="243"/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131</v>
      </c>
      <c r="AH23" s="207">
        <v>0</v>
      </c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14"/>
      <c r="B24" s="215"/>
      <c r="C24" s="247" t="s">
        <v>145</v>
      </c>
      <c r="D24" s="242"/>
      <c r="E24" s="243"/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131</v>
      </c>
      <c r="AH24" s="207">
        <v>0</v>
      </c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ht="22.5" outlineLevel="1" x14ac:dyDescent="0.2">
      <c r="A25" s="214"/>
      <c r="B25" s="215"/>
      <c r="C25" s="247" t="s">
        <v>146</v>
      </c>
      <c r="D25" s="242"/>
      <c r="E25" s="243"/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131</v>
      </c>
      <c r="AH25" s="207">
        <v>0</v>
      </c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14"/>
      <c r="B26" s="215"/>
      <c r="C26" s="238"/>
      <c r="D26" s="233"/>
      <c r="E26" s="233"/>
      <c r="F26" s="233"/>
      <c r="G26" s="233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108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x14ac:dyDescent="0.2">
      <c r="A27" s="218" t="s">
        <v>98</v>
      </c>
      <c r="B27" s="219" t="s">
        <v>65</v>
      </c>
      <c r="C27" s="235" t="s">
        <v>66</v>
      </c>
      <c r="D27" s="220"/>
      <c r="E27" s="221"/>
      <c r="F27" s="222"/>
      <c r="G27" s="222">
        <f>SUMIF(AG28:AG44,"&lt;&gt;NOR",G28:G44)</f>
        <v>0</v>
      </c>
      <c r="H27" s="222"/>
      <c r="I27" s="222">
        <f>SUM(I28:I44)</f>
        <v>0</v>
      </c>
      <c r="J27" s="222"/>
      <c r="K27" s="222">
        <f>SUM(K28:K44)</f>
        <v>0</v>
      </c>
      <c r="L27" s="222"/>
      <c r="M27" s="222">
        <f>SUM(M28:M44)</f>
        <v>0</v>
      </c>
      <c r="N27" s="222"/>
      <c r="O27" s="222">
        <f>SUM(O28:O44)</f>
        <v>0</v>
      </c>
      <c r="P27" s="222"/>
      <c r="Q27" s="222">
        <f>SUM(Q28:Q44)</f>
        <v>309.05</v>
      </c>
      <c r="R27" s="222"/>
      <c r="S27" s="222"/>
      <c r="T27" s="223"/>
      <c r="U27" s="217"/>
      <c r="V27" s="217">
        <f>SUM(V28:V44)</f>
        <v>278.64999999999998</v>
      </c>
      <c r="W27" s="217"/>
      <c r="AG27" t="s">
        <v>99</v>
      </c>
    </row>
    <row r="28" spans="1:60" ht="33.75" outlineLevel="1" x14ac:dyDescent="0.2">
      <c r="A28" s="224">
        <v>2</v>
      </c>
      <c r="B28" s="225" t="s">
        <v>147</v>
      </c>
      <c r="C28" s="236" t="s">
        <v>148</v>
      </c>
      <c r="D28" s="226" t="s">
        <v>149</v>
      </c>
      <c r="E28" s="227">
        <v>883</v>
      </c>
      <c r="F28" s="228"/>
      <c r="G28" s="229">
        <f>ROUND(E28*F28,2)</f>
        <v>0</v>
      </c>
      <c r="H28" s="228"/>
      <c r="I28" s="229">
        <f>ROUND(E28*H28,2)</f>
        <v>0</v>
      </c>
      <c r="J28" s="228"/>
      <c r="K28" s="229">
        <f>ROUND(E28*J28,2)</f>
        <v>0</v>
      </c>
      <c r="L28" s="229">
        <v>21</v>
      </c>
      <c r="M28" s="229">
        <f>G28*(1+L28/100)</f>
        <v>0</v>
      </c>
      <c r="N28" s="229">
        <v>0</v>
      </c>
      <c r="O28" s="229">
        <f>ROUND(E28*N28,2)</f>
        <v>0</v>
      </c>
      <c r="P28" s="229">
        <v>0.35000000000000003</v>
      </c>
      <c r="Q28" s="229">
        <f>ROUND(E28*P28,2)</f>
        <v>309.05</v>
      </c>
      <c r="R28" s="229" t="s">
        <v>150</v>
      </c>
      <c r="S28" s="229" t="s">
        <v>103</v>
      </c>
      <c r="T28" s="230" t="s">
        <v>151</v>
      </c>
      <c r="U28" s="216">
        <v>0.31557000000000002</v>
      </c>
      <c r="V28" s="216">
        <f>ROUND(E28*U28,2)</f>
        <v>278.64999999999998</v>
      </c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129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14"/>
      <c r="B29" s="215"/>
      <c r="C29" s="248" t="s">
        <v>152</v>
      </c>
      <c r="D29" s="244"/>
      <c r="E29" s="244"/>
      <c r="F29" s="244"/>
      <c r="G29" s="244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153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14"/>
      <c r="B30" s="215"/>
      <c r="C30" s="249" t="s">
        <v>154</v>
      </c>
      <c r="D30" s="245"/>
      <c r="E30" s="245"/>
      <c r="F30" s="245"/>
      <c r="G30" s="245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107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14"/>
      <c r="B31" s="215"/>
      <c r="C31" s="247" t="s">
        <v>155</v>
      </c>
      <c r="D31" s="242"/>
      <c r="E31" s="243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131</v>
      </c>
      <c r="AH31" s="207">
        <v>0</v>
      </c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14"/>
      <c r="B32" s="215"/>
      <c r="C32" s="247" t="s">
        <v>156</v>
      </c>
      <c r="D32" s="242"/>
      <c r="E32" s="243"/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131</v>
      </c>
      <c r="AH32" s="207">
        <v>0</v>
      </c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14"/>
      <c r="B33" s="215"/>
      <c r="C33" s="247" t="s">
        <v>157</v>
      </c>
      <c r="D33" s="242"/>
      <c r="E33" s="243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131</v>
      </c>
      <c r="AH33" s="207">
        <v>0</v>
      </c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14"/>
      <c r="B34" s="215"/>
      <c r="C34" s="247" t="s">
        <v>158</v>
      </c>
      <c r="D34" s="242"/>
      <c r="E34" s="243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131</v>
      </c>
      <c r="AH34" s="207">
        <v>0</v>
      </c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14"/>
      <c r="B35" s="215"/>
      <c r="C35" s="247" t="s">
        <v>159</v>
      </c>
      <c r="D35" s="242"/>
      <c r="E35" s="243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131</v>
      </c>
      <c r="AH35" s="207">
        <v>0</v>
      </c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">
      <c r="A36" s="214"/>
      <c r="B36" s="215"/>
      <c r="C36" s="247" t="s">
        <v>160</v>
      </c>
      <c r="D36" s="242"/>
      <c r="E36" s="243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131</v>
      </c>
      <c r="AH36" s="207">
        <v>0</v>
      </c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14"/>
      <c r="B37" s="215"/>
      <c r="C37" s="247" t="s">
        <v>161</v>
      </c>
      <c r="D37" s="242"/>
      <c r="E37" s="243">
        <v>883</v>
      </c>
      <c r="F37" s="216"/>
      <c r="G37" s="216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131</v>
      </c>
      <c r="AH37" s="207">
        <v>0</v>
      </c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14"/>
      <c r="B38" s="215"/>
      <c r="C38" s="238"/>
      <c r="D38" s="233"/>
      <c r="E38" s="233"/>
      <c r="F38" s="233"/>
      <c r="G38" s="233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108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">
      <c r="A39" s="224">
        <v>3</v>
      </c>
      <c r="B39" s="225" t="s">
        <v>162</v>
      </c>
      <c r="C39" s="236" t="s">
        <v>163</v>
      </c>
      <c r="D39" s="226" t="s">
        <v>164</v>
      </c>
      <c r="E39" s="227">
        <v>50</v>
      </c>
      <c r="F39" s="228"/>
      <c r="G39" s="229">
        <f>ROUND(E39*F39,2)</f>
        <v>0</v>
      </c>
      <c r="H39" s="228"/>
      <c r="I39" s="229">
        <f>ROUND(E39*H39,2)</f>
        <v>0</v>
      </c>
      <c r="J39" s="228"/>
      <c r="K39" s="229">
        <f>ROUND(E39*J39,2)</f>
        <v>0</v>
      </c>
      <c r="L39" s="229">
        <v>21</v>
      </c>
      <c r="M39" s="229">
        <f>G39*(1+L39/100)</f>
        <v>0</v>
      </c>
      <c r="N39" s="229">
        <v>0</v>
      </c>
      <c r="O39" s="229">
        <f>ROUND(E39*N39,2)</f>
        <v>0</v>
      </c>
      <c r="P39" s="229">
        <v>0</v>
      </c>
      <c r="Q39" s="229">
        <f>ROUND(E39*P39,2)</f>
        <v>0</v>
      </c>
      <c r="R39" s="229"/>
      <c r="S39" s="229" t="s">
        <v>128</v>
      </c>
      <c r="T39" s="230" t="s">
        <v>104</v>
      </c>
      <c r="U39" s="216">
        <v>0</v>
      </c>
      <c r="V39" s="216">
        <f>ROUND(E39*U39,2)</f>
        <v>0</v>
      </c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129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14"/>
      <c r="B40" s="215"/>
      <c r="C40" s="250"/>
      <c r="D40" s="246"/>
      <c r="E40" s="246"/>
      <c r="F40" s="246"/>
      <c r="G40" s="24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108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ht="22.5" outlineLevel="1" x14ac:dyDescent="0.2">
      <c r="A41" s="224">
        <v>4</v>
      </c>
      <c r="B41" s="225" t="s">
        <v>165</v>
      </c>
      <c r="C41" s="236" t="s">
        <v>166</v>
      </c>
      <c r="D41" s="226" t="s">
        <v>102</v>
      </c>
      <c r="E41" s="227">
        <v>1</v>
      </c>
      <c r="F41" s="228"/>
      <c r="G41" s="229">
        <f>ROUND(E41*F41,2)</f>
        <v>0</v>
      </c>
      <c r="H41" s="228"/>
      <c r="I41" s="229">
        <f>ROUND(E41*H41,2)</f>
        <v>0</v>
      </c>
      <c r="J41" s="228"/>
      <c r="K41" s="229">
        <f>ROUND(E41*J41,2)</f>
        <v>0</v>
      </c>
      <c r="L41" s="229">
        <v>21</v>
      </c>
      <c r="M41" s="229">
        <f>G41*(1+L41/100)</f>
        <v>0</v>
      </c>
      <c r="N41" s="229">
        <v>0</v>
      </c>
      <c r="O41" s="229">
        <f>ROUND(E41*N41,2)</f>
        <v>0</v>
      </c>
      <c r="P41" s="229">
        <v>0</v>
      </c>
      <c r="Q41" s="229">
        <f>ROUND(E41*P41,2)</f>
        <v>0</v>
      </c>
      <c r="R41" s="229"/>
      <c r="S41" s="229" t="s">
        <v>128</v>
      </c>
      <c r="T41" s="230" t="s">
        <v>104</v>
      </c>
      <c r="U41" s="216">
        <v>0</v>
      </c>
      <c r="V41" s="216">
        <f>ROUND(E41*U41,2)</f>
        <v>0</v>
      </c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129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">
      <c r="A42" s="214"/>
      <c r="B42" s="215"/>
      <c r="C42" s="250"/>
      <c r="D42" s="246"/>
      <c r="E42" s="246"/>
      <c r="F42" s="246"/>
      <c r="G42" s="24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108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ht="22.5" outlineLevel="1" x14ac:dyDescent="0.2">
      <c r="A43" s="224">
        <v>5</v>
      </c>
      <c r="B43" s="225" t="s">
        <v>167</v>
      </c>
      <c r="C43" s="236" t="s">
        <v>168</v>
      </c>
      <c r="D43" s="226" t="s">
        <v>102</v>
      </c>
      <c r="E43" s="227">
        <v>1</v>
      </c>
      <c r="F43" s="228"/>
      <c r="G43" s="229">
        <f>ROUND(E43*F43,2)</f>
        <v>0</v>
      </c>
      <c r="H43" s="228"/>
      <c r="I43" s="229">
        <f>ROUND(E43*H43,2)</f>
        <v>0</v>
      </c>
      <c r="J43" s="228"/>
      <c r="K43" s="229">
        <f>ROUND(E43*J43,2)</f>
        <v>0</v>
      </c>
      <c r="L43" s="229">
        <v>21</v>
      </c>
      <c r="M43" s="229">
        <f>G43*(1+L43/100)</f>
        <v>0</v>
      </c>
      <c r="N43" s="229">
        <v>0</v>
      </c>
      <c r="O43" s="229">
        <f>ROUND(E43*N43,2)</f>
        <v>0</v>
      </c>
      <c r="P43" s="229">
        <v>0</v>
      </c>
      <c r="Q43" s="229">
        <f>ROUND(E43*P43,2)</f>
        <v>0</v>
      </c>
      <c r="R43" s="229"/>
      <c r="S43" s="229" t="s">
        <v>128</v>
      </c>
      <c r="T43" s="230" t="s">
        <v>104</v>
      </c>
      <c r="U43" s="216">
        <v>0</v>
      </c>
      <c r="V43" s="216">
        <f>ROUND(E43*U43,2)</f>
        <v>0</v>
      </c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129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">
      <c r="A44" s="214"/>
      <c r="B44" s="215"/>
      <c r="C44" s="250"/>
      <c r="D44" s="246"/>
      <c r="E44" s="246"/>
      <c r="F44" s="246"/>
      <c r="G44" s="246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108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x14ac:dyDescent="0.2">
      <c r="A45" s="218" t="s">
        <v>98</v>
      </c>
      <c r="B45" s="219" t="s">
        <v>67</v>
      </c>
      <c r="C45" s="235" t="s">
        <v>68</v>
      </c>
      <c r="D45" s="220"/>
      <c r="E45" s="221"/>
      <c r="F45" s="222"/>
      <c r="G45" s="222">
        <f>SUMIF(AG46:AG61,"&lt;&gt;NOR",G46:G61)</f>
        <v>0</v>
      </c>
      <c r="H45" s="222"/>
      <c r="I45" s="222">
        <f>SUM(I46:I61)</f>
        <v>0</v>
      </c>
      <c r="J45" s="222"/>
      <c r="K45" s="222">
        <f>SUM(K46:K61)</f>
        <v>0</v>
      </c>
      <c r="L45" s="222"/>
      <c r="M45" s="222">
        <f>SUM(M46:M61)</f>
        <v>0</v>
      </c>
      <c r="N45" s="222"/>
      <c r="O45" s="222">
        <f>SUM(O46:O61)</f>
        <v>0</v>
      </c>
      <c r="P45" s="222"/>
      <c r="Q45" s="222">
        <f>SUM(Q46:Q61)</f>
        <v>0</v>
      </c>
      <c r="R45" s="222"/>
      <c r="S45" s="222"/>
      <c r="T45" s="223"/>
      <c r="U45" s="217"/>
      <c r="V45" s="217">
        <f>SUM(V46:V61)</f>
        <v>151.43</v>
      </c>
      <c r="W45" s="217"/>
      <c r="AG45" t="s">
        <v>99</v>
      </c>
    </row>
    <row r="46" spans="1:60" outlineLevel="1" x14ac:dyDescent="0.2">
      <c r="A46" s="224">
        <v>6</v>
      </c>
      <c r="B46" s="225" t="s">
        <v>169</v>
      </c>
      <c r="C46" s="236" t="s">
        <v>170</v>
      </c>
      <c r="D46" s="226" t="s">
        <v>171</v>
      </c>
      <c r="E46" s="227">
        <v>309.05</v>
      </c>
      <c r="F46" s="228"/>
      <c r="G46" s="229">
        <f>ROUND(E46*F46,2)</f>
        <v>0</v>
      </c>
      <c r="H46" s="228"/>
      <c r="I46" s="229">
        <f>ROUND(E46*H46,2)</f>
        <v>0</v>
      </c>
      <c r="J46" s="228"/>
      <c r="K46" s="229">
        <f>ROUND(E46*J46,2)</f>
        <v>0</v>
      </c>
      <c r="L46" s="229">
        <v>21</v>
      </c>
      <c r="M46" s="229">
        <f>G46*(1+L46/100)</f>
        <v>0</v>
      </c>
      <c r="N46" s="229">
        <v>0</v>
      </c>
      <c r="O46" s="229">
        <f>ROUND(E46*N46,2)</f>
        <v>0</v>
      </c>
      <c r="P46" s="229">
        <v>0</v>
      </c>
      <c r="Q46" s="229">
        <f>ROUND(E46*P46,2)</f>
        <v>0</v>
      </c>
      <c r="R46" s="229" t="s">
        <v>172</v>
      </c>
      <c r="S46" s="229" t="s">
        <v>103</v>
      </c>
      <c r="T46" s="230" t="s">
        <v>151</v>
      </c>
      <c r="U46" s="216">
        <v>0.49000000000000005</v>
      </c>
      <c r="V46" s="216">
        <f>ROUND(E46*U46,2)</f>
        <v>151.43</v>
      </c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173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">
      <c r="A47" s="214"/>
      <c r="B47" s="215"/>
      <c r="C47" s="237" t="s">
        <v>174</v>
      </c>
      <c r="D47" s="232"/>
      <c r="E47" s="232"/>
      <c r="F47" s="232"/>
      <c r="G47" s="232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107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">
      <c r="A48" s="214"/>
      <c r="B48" s="215"/>
      <c r="C48" s="247" t="s">
        <v>175</v>
      </c>
      <c r="D48" s="242"/>
      <c r="E48" s="243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131</v>
      </c>
      <c r="AH48" s="207">
        <v>0</v>
      </c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14"/>
      <c r="B49" s="215"/>
      <c r="C49" s="247" t="s">
        <v>176</v>
      </c>
      <c r="D49" s="242"/>
      <c r="E49" s="243"/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131</v>
      </c>
      <c r="AH49" s="207">
        <v>0</v>
      </c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14"/>
      <c r="B50" s="215"/>
      <c r="C50" s="247" t="s">
        <v>177</v>
      </c>
      <c r="D50" s="242"/>
      <c r="E50" s="243">
        <v>309.05</v>
      </c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131</v>
      </c>
      <c r="AH50" s="207">
        <v>0</v>
      </c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">
      <c r="A51" s="214"/>
      <c r="B51" s="215"/>
      <c r="C51" s="238"/>
      <c r="D51" s="233"/>
      <c r="E51" s="233"/>
      <c r="F51" s="233"/>
      <c r="G51" s="233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108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24">
        <v>7</v>
      </c>
      <c r="B52" s="225" t="s">
        <v>178</v>
      </c>
      <c r="C52" s="236" t="s">
        <v>179</v>
      </c>
      <c r="D52" s="226" t="s">
        <v>171</v>
      </c>
      <c r="E52" s="227">
        <v>5871.9500000000007</v>
      </c>
      <c r="F52" s="228"/>
      <c r="G52" s="229">
        <f>ROUND(E52*F52,2)</f>
        <v>0</v>
      </c>
      <c r="H52" s="228"/>
      <c r="I52" s="229">
        <f>ROUND(E52*H52,2)</f>
        <v>0</v>
      </c>
      <c r="J52" s="228"/>
      <c r="K52" s="229">
        <f>ROUND(E52*J52,2)</f>
        <v>0</v>
      </c>
      <c r="L52" s="229">
        <v>21</v>
      </c>
      <c r="M52" s="229">
        <f>G52*(1+L52/100)</f>
        <v>0</v>
      </c>
      <c r="N52" s="229">
        <v>0</v>
      </c>
      <c r="O52" s="229">
        <f>ROUND(E52*N52,2)</f>
        <v>0</v>
      </c>
      <c r="P52" s="229">
        <v>0</v>
      </c>
      <c r="Q52" s="229">
        <f>ROUND(E52*P52,2)</f>
        <v>0</v>
      </c>
      <c r="R52" s="229" t="s">
        <v>172</v>
      </c>
      <c r="S52" s="229" t="s">
        <v>103</v>
      </c>
      <c r="T52" s="230" t="s">
        <v>151</v>
      </c>
      <c r="U52" s="216">
        <v>0</v>
      </c>
      <c r="V52" s="216">
        <f>ROUND(E52*U52,2)</f>
        <v>0</v>
      </c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173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14"/>
      <c r="B53" s="215"/>
      <c r="C53" s="247" t="s">
        <v>175</v>
      </c>
      <c r="D53" s="242"/>
      <c r="E53" s="243"/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131</v>
      </c>
      <c r="AH53" s="207">
        <v>0</v>
      </c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14"/>
      <c r="B54" s="215"/>
      <c r="C54" s="247" t="s">
        <v>176</v>
      </c>
      <c r="D54" s="242"/>
      <c r="E54" s="243"/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131</v>
      </c>
      <c r="AH54" s="207">
        <v>0</v>
      </c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14"/>
      <c r="B55" s="215"/>
      <c r="C55" s="247" t="s">
        <v>180</v>
      </c>
      <c r="D55" s="242"/>
      <c r="E55" s="243">
        <v>5871.9500000000007</v>
      </c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131</v>
      </c>
      <c r="AH55" s="207">
        <v>0</v>
      </c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14"/>
      <c r="B56" s="215"/>
      <c r="C56" s="238"/>
      <c r="D56" s="233"/>
      <c r="E56" s="233"/>
      <c r="F56" s="233"/>
      <c r="G56" s="233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108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24">
        <v>8</v>
      </c>
      <c r="B57" s="225" t="s">
        <v>181</v>
      </c>
      <c r="C57" s="236" t="s">
        <v>182</v>
      </c>
      <c r="D57" s="226" t="s">
        <v>171</v>
      </c>
      <c r="E57" s="227">
        <v>309.05</v>
      </c>
      <c r="F57" s="228"/>
      <c r="G57" s="229">
        <f>ROUND(E57*F57,2)</f>
        <v>0</v>
      </c>
      <c r="H57" s="228"/>
      <c r="I57" s="229">
        <f>ROUND(E57*H57,2)</f>
        <v>0</v>
      </c>
      <c r="J57" s="228"/>
      <c r="K57" s="229">
        <f>ROUND(E57*J57,2)</f>
        <v>0</v>
      </c>
      <c r="L57" s="229">
        <v>21</v>
      </c>
      <c r="M57" s="229">
        <f>G57*(1+L57/100)</f>
        <v>0</v>
      </c>
      <c r="N57" s="229">
        <v>0</v>
      </c>
      <c r="O57" s="229">
        <f>ROUND(E57*N57,2)</f>
        <v>0</v>
      </c>
      <c r="P57" s="229">
        <v>0</v>
      </c>
      <c r="Q57" s="229">
        <f>ROUND(E57*P57,2)</f>
        <v>0</v>
      </c>
      <c r="R57" s="229"/>
      <c r="S57" s="229" t="s">
        <v>128</v>
      </c>
      <c r="T57" s="230" t="s">
        <v>104</v>
      </c>
      <c r="U57" s="216">
        <v>0</v>
      </c>
      <c r="V57" s="216">
        <f>ROUND(E57*U57,2)</f>
        <v>0</v>
      </c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173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14"/>
      <c r="B58" s="215"/>
      <c r="C58" s="247" t="s">
        <v>175</v>
      </c>
      <c r="D58" s="242"/>
      <c r="E58" s="243"/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131</v>
      </c>
      <c r="AH58" s="207">
        <v>0</v>
      </c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14"/>
      <c r="B59" s="215"/>
      <c r="C59" s="247" t="s">
        <v>176</v>
      </c>
      <c r="D59" s="242"/>
      <c r="E59" s="243"/>
      <c r="F59" s="216"/>
      <c r="G59" s="216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131</v>
      </c>
      <c r="AH59" s="207">
        <v>0</v>
      </c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14"/>
      <c r="B60" s="215"/>
      <c r="C60" s="247" t="s">
        <v>177</v>
      </c>
      <c r="D60" s="242"/>
      <c r="E60" s="243">
        <v>309.05</v>
      </c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131</v>
      </c>
      <c r="AH60" s="207">
        <v>0</v>
      </c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14"/>
      <c r="B61" s="215"/>
      <c r="C61" s="238"/>
      <c r="D61" s="233"/>
      <c r="E61" s="233"/>
      <c r="F61" s="233"/>
      <c r="G61" s="233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108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x14ac:dyDescent="0.2">
      <c r="A62" s="5"/>
      <c r="B62" s="6"/>
      <c r="C62" s="239"/>
      <c r="D62" s="8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AE62">
        <v>15</v>
      </c>
      <c r="AF62">
        <v>21</v>
      </c>
    </row>
    <row r="63" spans="1:60" x14ac:dyDescent="0.2">
      <c r="A63" s="210"/>
      <c r="B63" s="211" t="s">
        <v>29</v>
      </c>
      <c r="C63" s="240"/>
      <c r="D63" s="212"/>
      <c r="E63" s="213"/>
      <c r="F63" s="213"/>
      <c r="G63" s="234">
        <f>G8+G27+G45</f>
        <v>0</v>
      </c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AE63">
        <f>SUMIF(L7:L61,AE62,G7:G61)</f>
        <v>0</v>
      </c>
      <c r="AF63">
        <f>SUMIF(L7:L61,AF62,G7:G61)</f>
        <v>0</v>
      </c>
      <c r="AG63" t="s">
        <v>124</v>
      </c>
    </row>
    <row r="64" spans="1:60" x14ac:dyDescent="0.2">
      <c r="C64" s="241"/>
      <c r="D64" s="191"/>
      <c r="AG64" t="s">
        <v>125</v>
      </c>
    </row>
    <row r="65" spans="4:4" x14ac:dyDescent="0.2">
      <c r="D65" s="191"/>
    </row>
    <row r="66" spans="4:4" x14ac:dyDescent="0.2">
      <c r="D66" s="191"/>
    </row>
    <row r="67" spans="4:4" x14ac:dyDescent="0.2">
      <c r="D67" s="191"/>
    </row>
    <row r="68" spans="4:4" x14ac:dyDescent="0.2">
      <c r="D68" s="191"/>
    </row>
    <row r="69" spans="4:4" x14ac:dyDescent="0.2">
      <c r="D69" s="191"/>
    </row>
    <row r="70" spans="4:4" x14ac:dyDescent="0.2">
      <c r="D70" s="191"/>
    </row>
    <row r="71" spans="4:4" x14ac:dyDescent="0.2">
      <c r="D71" s="191"/>
    </row>
    <row r="72" spans="4:4" x14ac:dyDescent="0.2">
      <c r="D72" s="191"/>
    </row>
    <row r="73" spans="4:4" x14ac:dyDescent="0.2">
      <c r="D73" s="191"/>
    </row>
    <row r="74" spans="4:4" x14ac:dyDescent="0.2">
      <c r="D74" s="191"/>
    </row>
    <row r="75" spans="4:4" x14ac:dyDescent="0.2">
      <c r="D75" s="191"/>
    </row>
    <row r="76" spans="4:4" x14ac:dyDescent="0.2">
      <c r="D76" s="191"/>
    </row>
    <row r="77" spans="4:4" x14ac:dyDescent="0.2">
      <c r="D77" s="191"/>
    </row>
    <row r="78" spans="4:4" x14ac:dyDescent="0.2">
      <c r="D78" s="191"/>
    </row>
    <row r="79" spans="4:4" x14ac:dyDescent="0.2">
      <c r="D79" s="191"/>
    </row>
    <row r="80" spans="4:4" x14ac:dyDescent="0.2">
      <c r="D80" s="191"/>
    </row>
    <row r="81" spans="4:4" x14ac:dyDescent="0.2">
      <c r="D81" s="191"/>
    </row>
    <row r="82" spans="4:4" x14ac:dyDescent="0.2">
      <c r="D82" s="191"/>
    </row>
    <row r="83" spans="4:4" x14ac:dyDescent="0.2">
      <c r="D83" s="191"/>
    </row>
    <row r="84" spans="4:4" x14ac:dyDescent="0.2">
      <c r="D84" s="191"/>
    </row>
    <row r="85" spans="4:4" x14ac:dyDescent="0.2">
      <c r="D85" s="191"/>
    </row>
    <row r="86" spans="4:4" x14ac:dyDescent="0.2">
      <c r="D86" s="191"/>
    </row>
    <row r="87" spans="4:4" x14ac:dyDescent="0.2">
      <c r="D87" s="191"/>
    </row>
    <row r="88" spans="4:4" x14ac:dyDescent="0.2">
      <c r="D88" s="191"/>
    </row>
    <row r="89" spans="4:4" x14ac:dyDescent="0.2">
      <c r="D89" s="191"/>
    </row>
    <row r="90" spans="4:4" x14ac:dyDescent="0.2">
      <c r="D90" s="191"/>
    </row>
    <row r="91" spans="4:4" x14ac:dyDescent="0.2">
      <c r="D91" s="191"/>
    </row>
    <row r="92" spans="4:4" x14ac:dyDescent="0.2">
      <c r="D92" s="191"/>
    </row>
    <row r="93" spans="4:4" x14ac:dyDescent="0.2">
      <c r="D93" s="191"/>
    </row>
    <row r="94" spans="4:4" x14ac:dyDescent="0.2">
      <c r="D94" s="191"/>
    </row>
    <row r="95" spans="4:4" x14ac:dyDescent="0.2">
      <c r="D95" s="191"/>
    </row>
    <row r="96" spans="4:4" x14ac:dyDescent="0.2">
      <c r="D96" s="191"/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D29F" sheet="1"/>
  <mergeCells count="15">
    <mergeCell ref="C51:G51"/>
    <mergeCell ref="C56:G56"/>
    <mergeCell ref="C61:G61"/>
    <mergeCell ref="C30:G30"/>
    <mergeCell ref="C38:G38"/>
    <mergeCell ref="C40:G40"/>
    <mergeCell ref="C42:G42"/>
    <mergeCell ref="C44:G44"/>
    <mergeCell ref="C47:G47"/>
    <mergeCell ref="A1:G1"/>
    <mergeCell ref="C2:G2"/>
    <mergeCell ref="C3:G3"/>
    <mergeCell ref="C4:G4"/>
    <mergeCell ref="C26:G26"/>
    <mergeCell ref="C29:G2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2" t="s">
        <v>126</v>
      </c>
      <c r="B1" s="192"/>
      <c r="C1" s="192"/>
      <c r="D1" s="192"/>
      <c r="E1" s="192"/>
      <c r="F1" s="192"/>
      <c r="G1" s="192"/>
      <c r="AG1" t="s">
        <v>73</v>
      </c>
    </row>
    <row r="2" spans="1:60" ht="24.95" customHeight="1" x14ac:dyDescent="0.2">
      <c r="A2" s="193" t="s">
        <v>7</v>
      </c>
      <c r="B2" s="74" t="s">
        <v>43</v>
      </c>
      <c r="C2" s="196" t="s">
        <v>44</v>
      </c>
      <c r="D2" s="194"/>
      <c r="E2" s="194"/>
      <c r="F2" s="194"/>
      <c r="G2" s="195"/>
      <c r="AG2" t="s">
        <v>74</v>
      </c>
    </row>
    <row r="3" spans="1:60" ht="24.95" customHeight="1" x14ac:dyDescent="0.2">
      <c r="A3" s="193" t="s">
        <v>8</v>
      </c>
      <c r="B3" s="74" t="s">
        <v>54</v>
      </c>
      <c r="C3" s="196" t="s">
        <v>55</v>
      </c>
      <c r="D3" s="194"/>
      <c r="E3" s="194"/>
      <c r="F3" s="194"/>
      <c r="G3" s="195"/>
      <c r="AC3" s="128" t="s">
        <v>74</v>
      </c>
      <c r="AG3" t="s">
        <v>76</v>
      </c>
    </row>
    <row r="4" spans="1:60" ht="24.95" customHeight="1" x14ac:dyDescent="0.2">
      <c r="A4" s="197" t="s">
        <v>9</v>
      </c>
      <c r="B4" s="198" t="s">
        <v>58</v>
      </c>
      <c r="C4" s="199" t="s">
        <v>59</v>
      </c>
      <c r="D4" s="200"/>
      <c r="E4" s="200"/>
      <c r="F4" s="200"/>
      <c r="G4" s="201"/>
      <c r="AG4" t="s">
        <v>77</v>
      </c>
    </row>
    <row r="5" spans="1:60" x14ac:dyDescent="0.2">
      <c r="D5" s="191"/>
    </row>
    <row r="6" spans="1:60" ht="38.25" x14ac:dyDescent="0.2">
      <c r="A6" s="203" t="s">
        <v>78</v>
      </c>
      <c r="B6" s="205" t="s">
        <v>79</v>
      </c>
      <c r="C6" s="205" t="s">
        <v>80</v>
      </c>
      <c r="D6" s="204" t="s">
        <v>81</v>
      </c>
      <c r="E6" s="203" t="s">
        <v>82</v>
      </c>
      <c r="F6" s="202" t="s">
        <v>83</v>
      </c>
      <c r="G6" s="203" t="s">
        <v>29</v>
      </c>
      <c r="H6" s="206" t="s">
        <v>30</v>
      </c>
      <c r="I6" s="206" t="s">
        <v>84</v>
      </c>
      <c r="J6" s="206" t="s">
        <v>31</v>
      </c>
      <c r="K6" s="206" t="s">
        <v>85</v>
      </c>
      <c r="L6" s="206" t="s">
        <v>86</v>
      </c>
      <c r="M6" s="206" t="s">
        <v>87</v>
      </c>
      <c r="N6" s="206" t="s">
        <v>88</v>
      </c>
      <c r="O6" s="206" t="s">
        <v>89</v>
      </c>
      <c r="P6" s="206" t="s">
        <v>90</v>
      </c>
      <c r="Q6" s="206" t="s">
        <v>91</v>
      </c>
      <c r="R6" s="206" t="s">
        <v>92</v>
      </c>
      <c r="S6" s="206" t="s">
        <v>93</v>
      </c>
      <c r="T6" s="206" t="s">
        <v>94</v>
      </c>
      <c r="U6" s="206" t="s">
        <v>95</v>
      </c>
      <c r="V6" s="206" t="s">
        <v>96</v>
      </c>
      <c r="W6" s="206" t="s">
        <v>97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18" t="s">
        <v>98</v>
      </c>
      <c r="B8" s="219" t="s">
        <v>52</v>
      </c>
      <c r="C8" s="235" t="s">
        <v>64</v>
      </c>
      <c r="D8" s="220"/>
      <c r="E8" s="221"/>
      <c r="F8" s="222"/>
      <c r="G8" s="222">
        <f>SUMIF(AG9:AG26,"&lt;&gt;NOR",G9:G26)</f>
        <v>0</v>
      </c>
      <c r="H8" s="222"/>
      <c r="I8" s="222">
        <f>SUM(I9:I26)</f>
        <v>0</v>
      </c>
      <c r="J8" s="222"/>
      <c r="K8" s="222">
        <f>SUM(K9:K26)</f>
        <v>0</v>
      </c>
      <c r="L8" s="222"/>
      <c r="M8" s="222">
        <f>SUM(M9:M26)</f>
        <v>0</v>
      </c>
      <c r="N8" s="222"/>
      <c r="O8" s="222">
        <f>SUM(O9:O26)</f>
        <v>0</v>
      </c>
      <c r="P8" s="222"/>
      <c r="Q8" s="222">
        <f>SUM(Q9:Q26)</f>
        <v>0</v>
      </c>
      <c r="R8" s="222"/>
      <c r="S8" s="222"/>
      <c r="T8" s="223"/>
      <c r="U8" s="217"/>
      <c r="V8" s="217">
        <f>SUM(V9:V26)</f>
        <v>0</v>
      </c>
      <c r="W8" s="217"/>
      <c r="AG8" t="s">
        <v>99</v>
      </c>
    </row>
    <row r="9" spans="1:60" outlineLevel="1" x14ac:dyDescent="0.2">
      <c r="A9" s="224">
        <v>1</v>
      </c>
      <c r="B9" s="225" t="s">
        <v>52</v>
      </c>
      <c r="C9" s="236" t="s">
        <v>127</v>
      </c>
      <c r="D9" s="226"/>
      <c r="E9" s="227">
        <v>0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128</v>
      </c>
      <c r="T9" s="230" t="s">
        <v>104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129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ht="45" outlineLevel="1" x14ac:dyDescent="0.2">
      <c r="A10" s="214"/>
      <c r="B10" s="215"/>
      <c r="C10" s="247" t="s">
        <v>130</v>
      </c>
      <c r="D10" s="242"/>
      <c r="E10" s="243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131</v>
      </c>
      <c r="AH10" s="207">
        <v>0</v>
      </c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14"/>
      <c r="B11" s="215"/>
      <c r="C11" s="247" t="s">
        <v>132</v>
      </c>
      <c r="D11" s="242"/>
      <c r="E11" s="243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131</v>
      </c>
      <c r="AH11" s="207">
        <v>0</v>
      </c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2.5" outlineLevel="1" x14ac:dyDescent="0.2">
      <c r="A12" s="214"/>
      <c r="B12" s="215"/>
      <c r="C12" s="247" t="s">
        <v>133</v>
      </c>
      <c r="D12" s="242"/>
      <c r="E12" s="243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131</v>
      </c>
      <c r="AH12" s="207">
        <v>0</v>
      </c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ht="33.75" outlineLevel="1" x14ac:dyDescent="0.2">
      <c r="A13" s="214"/>
      <c r="B13" s="215"/>
      <c r="C13" s="247" t="s">
        <v>134</v>
      </c>
      <c r="D13" s="242"/>
      <c r="E13" s="243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131</v>
      </c>
      <c r="AH13" s="207">
        <v>0</v>
      </c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ht="22.5" outlineLevel="1" x14ac:dyDescent="0.2">
      <c r="A14" s="214"/>
      <c r="B14" s="215"/>
      <c r="C14" s="247" t="s">
        <v>135</v>
      </c>
      <c r="D14" s="242"/>
      <c r="E14" s="243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131</v>
      </c>
      <c r="AH14" s="207">
        <v>0</v>
      </c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ht="22.5" outlineLevel="1" x14ac:dyDescent="0.2">
      <c r="A15" s="214"/>
      <c r="B15" s="215"/>
      <c r="C15" s="247" t="s">
        <v>136</v>
      </c>
      <c r="D15" s="242"/>
      <c r="E15" s="243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131</v>
      </c>
      <c r="AH15" s="207">
        <v>0</v>
      </c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ht="33.75" outlineLevel="1" x14ac:dyDescent="0.2">
      <c r="A16" s="214"/>
      <c r="B16" s="215"/>
      <c r="C16" s="247" t="s">
        <v>137</v>
      </c>
      <c r="D16" s="242"/>
      <c r="E16" s="243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131</v>
      </c>
      <c r="AH16" s="207">
        <v>0</v>
      </c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ht="22.5" outlineLevel="1" x14ac:dyDescent="0.2">
      <c r="A17" s="214"/>
      <c r="B17" s="215"/>
      <c r="C17" s="247" t="s">
        <v>138</v>
      </c>
      <c r="D17" s="242"/>
      <c r="E17" s="243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131</v>
      </c>
      <c r="AH17" s="207">
        <v>0</v>
      </c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ht="22.5" outlineLevel="1" x14ac:dyDescent="0.2">
      <c r="A18" s="214"/>
      <c r="B18" s="215"/>
      <c r="C18" s="247" t="s">
        <v>139</v>
      </c>
      <c r="D18" s="242"/>
      <c r="E18" s="243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131</v>
      </c>
      <c r="AH18" s="207">
        <v>0</v>
      </c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ht="33.75" outlineLevel="1" x14ac:dyDescent="0.2">
      <c r="A19" s="214"/>
      <c r="B19" s="215"/>
      <c r="C19" s="247" t="s">
        <v>140</v>
      </c>
      <c r="D19" s="242"/>
      <c r="E19" s="243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131</v>
      </c>
      <c r="AH19" s="207">
        <v>0</v>
      </c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ht="45" outlineLevel="1" x14ac:dyDescent="0.2">
      <c r="A20" s="214"/>
      <c r="B20" s="215"/>
      <c r="C20" s="247" t="s">
        <v>141</v>
      </c>
      <c r="D20" s="242"/>
      <c r="E20" s="243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131</v>
      </c>
      <c r="AH20" s="207">
        <v>0</v>
      </c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14"/>
      <c r="B21" s="215"/>
      <c r="C21" s="247" t="s">
        <v>142</v>
      </c>
      <c r="D21" s="242"/>
      <c r="E21" s="243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131</v>
      </c>
      <c r="AH21" s="207">
        <v>0</v>
      </c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ht="22.5" outlineLevel="1" x14ac:dyDescent="0.2">
      <c r="A22" s="214"/>
      <c r="B22" s="215"/>
      <c r="C22" s="247" t="s">
        <v>143</v>
      </c>
      <c r="D22" s="242"/>
      <c r="E22" s="243"/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131</v>
      </c>
      <c r="AH22" s="207">
        <v>0</v>
      </c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14"/>
      <c r="B23" s="215"/>
      <c r="C23" s="247" t="s">
        <v>144</v>
      </c>
      <c r="D23" s="242"/>
      <c r="E23" s="243"/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131</v>
      </c>
      <c r="AH23" s="207">
        <v>0</v>
      </c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14"/>
      <c r="B24" s="215"/>
      <c r="C24" s="247" t="s">
        <v>145</v>
      </c>
      <c r="D24" s="242"/>
      <c r="E24" s="243"/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131</v>
      </c>
      <c r="AH24" s="207">
        <v>0</v>
      </c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ht="22.5" outlineLevel="1" x14ac:dyDescent="0.2">
      <c r="A25" s="214"/>
      <c r="B25" s="215"/>
      <c r="C25" s="247" t="s">
        <v>146</v>
      </c>
      <c r="D25" s="242"/>
      <c r="E25" s="243"/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131</v>
      </c>
      <c r="AH25" s="207">
        <v>0</v>
      </c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14"/>
      <c r="B26" s="215"/>
      <c r="C26" s="238"/>
      <c r="D26" s="233"/>
      <c r="E26" s="233"/>
      <c r="F26" s="233"/>
      <c r="G26" s="233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108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x14ac:dyDescent="0.2">
      <c r="A27" s="218" t="s">
        <v>98</v>
      </c>
      <c r="B27" s="219" t="s">
        <v>65</v>
      </c>
      <c r="C27" s="235" t="s">
        <v>66</v>
      </c>
      <c r="D27" s="220"/>
      <c r="E27" s="221"/>
      <c r="F27" s="222"/>
      <c r="G27" s="222">
        <f>SUMIF(AG28:AG42,"&lt;&gt;NOR",G28:G42)</f>
        <v>0</v>
      </c>
      <c r="H27" s="222"/>
      <c r="I27" s="222">
        <f>SUM(I28:I42)</f>
        <v>0</v>
      </c>
      <c r="J27" s="222"/>
      <c r="K27" s="222">
        <f>SUM(K28:K42)</f>
        <v>0</v>
      </c>
      <c r="L27" s="222"/>
      <c r="M27" s="222">
        <f>SUM(M28:M42)</f>
        <v>0</v>
      </c>
      <c r="N27" s="222"/>
      <c r="O27" s="222">
        <f>SUM(O28:O42)</f>
        <v>0</v>
      </c>
      <c r="P27" s="222"/>
      <c r="Q27" s="222">
        <f>SUM(Q28:Q42)</f>
        <v>625</v>
      </c>
      <c r="R27" s="222"/>
      <c r="S27" s="222"/>
      <c r="T27" s="223"/>
      <c r="U27" s="217"/>
      <c r="V27" s="217">
        <f>SUM(V28:V42)</f>
        <v>517.83000000000004</v>
      </c>
      <c r="W27" s="217"/>
      <c r="AG27" t="s">
        <v>99</v>
      </c>
    </row>
    <row r="28" spans="1:60" ht="33.75" outlineLevel="1" x14ac:dyDescent="0.2">
      <c r="A28" s="224">
        <v>2</v>
      </c>
      <c r="B28" s="225" t="s">
        <v>183</v>
      </c>
      <c r="C28" s="236" t="s">
        <v>184</v>
      </c>
      <c r="D28" s="226" t="s">
        <v>149</v>
      </c>
      <c r="E28" s="227">
        <v>2500</v>
      </c>
      <c r="F28" s="228"/>
      <c r="G28" s="229">
        <f>ROUND(E28*F28,2)</f>
        <v>0</v>
      </c>
      <c r="H28" s="228"/>
      <c r="I28" s="229">
        <f>ROUND(E28*H28,2)</f>
        <v>0</v>
      </c>
      <c r="J28" s="228"/>
      <c r="K28" s="229">
        <f>ROUND(E28*J28,2)</f>
        <v>0</v>
      </c>
      <c r="L28" s="229">
        <v>21</v>
      </c>
      <c r="M28" s="229">
        <f>G28*(1+L28/100)</f>
        <v>0</v>
      </c>
      <c r="N28" s="229">
        <v>0</v>
      </c>
      <c r="O28" s="229">
        <f>ROUND(E28*N28,2)</f>
        <v>0</v>
      </c>
      <c r="P28" s="229">
        <v>0.25</v>
      </c>
      <c r="Q28" s="229">
        <f>ROUND(E28*P28,2)</f>
        <v>625</v>
      </c>
      <c r="R28" s="229" t="s">
        <v>150</v>
      </c>
      <c r="S28" s="229" t="s">
        <v>103</v>
      </c>
      <c r="T28" s="230" t="s">
        <v>151</v>
      </c>
      <c r="U28" s="216">
        <v>0.20713000000000001</v>
      </c>
      <c r="V28" s="216">
        <f>ROUND(E28*U28,2)</f>
        <v>517.83000000000004</v>
      </c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129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14"/>
      <c r="B29" s="215"/>
      <c r="C29" s="248" t="s">
        <v>152</v>
      </c>
      <c r="D29" s="244"/>
      <c r="E29" s="244"/>
      <c r="F29" s="244"/>
      <c r="G29" s="244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153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14"/>
      <c r="B30" s="215"/>
      <c r="C30" s="249" t="s">
        <v>154</v>
      </c>
      <c r="D30" s="245"/>
      <c r="E30" s="245"/>
      <c r="F30" s="245"/>
      <c r="G30" s="245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107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14"/>
      <c r="B31" s="215"/>
      <c r="C31" s="247" t="s">
        <v>155</v>
      </c>
      <c r="D31" s="242"/>
      <c r="E31" s="243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131</v>
      </c>
      <c r="AH31" s="207">
        <v>0</v>
      </c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14"/>
      <c r="B32" s="215"/>
      <c r="C32" s="247" t="s">
        <v>185</v>
      </c>
      <c r="D32" s="242"/>
      <c r="E32" s="243"/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131</v>
      </c>
      <c r="AH32" s="207">
        <v>0</v>
      </c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14"/>
      <c r="B33" s="215"/>
      <c r="C33" s="247" t="s">
        <v>157</v>
      </c>
      <c r="D33" s="242"/>
      <c r="E33" s="243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131</v>
      </c>
      <c r="AH33" s="207">
        <v>0</v>
      </c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14"/>
      <c r="B34" s="215"/>
      <c r="C34" s="247" t="s">
        <v>186</v>
      </c>
      <c r="D34" s="242"/>
      <c r="E34" s="243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131</v>
      </c>
      <c r="AH34" s="207">
        <v>0</v>
      </c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14"/>
      <c r="B35" s="215"/>
      <c r="C35" s="247" t="s">
        <v>187</v>
      </c>
      <c r="D35" s="242"/>
      <c r="E35" s="243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131</v>
      </c>
      <c r="AH35" s="207">
        <v>0</v>
      </c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">
      <c r="A36" s="214"/>
      <c r="B36" s="215"/>
      <c r="C36" s="247" t="s">
        <v>188</v>
      </c>
      <c r="D36" s="242"/>
      <c r="E36" s="243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131</v>
      </c>
      <c r="AH36" s="207">
        <v>0</v>
      </c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14"/>
      <c r="B37" s="215"/>
      <c r="C37" s="247" t="s">
        <v>189</v>
      </c>
      <c r="D37" s="242"/>
      <c r="E37" s="243">
        <v>2500</v>
      </c>
      <c r="F37" s="216"/>
      <c r="G37" s="216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131</v>
      </c>
      <c r="AH37" s="207">
        <v>0</v>
      </c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14"/>
      <c r="B38" s="215"/>
      <c r="C38" s="238"/>
      <c r="D38" s="233"/>
      <c r="E38" s="233"/>
      <c r="F38" s="233"/>
      <c r="G38" s="233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108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">
      <c r="A39" s="224">
        <v>3</v>
      </c>
      <c r="B39" s="225" t="s">
        <v>162</v>
      </c>
      <c r="C39" s="236" t="s">
        <v>163</v>
      </c>
      <c r="D39" s="226" t="s">
        <v>164</v>
      </c>
      <c r="E39" s="227">
        <v>100</v>
      </c>
      <c r="F39" s="228"/>
      <c r="G39" s="229">
        <f>ROUND(E39*F39,2)</f>
        <v>0</v>
      </c>
      <c r="H39" s="228"/>
      <c r="I39" s="229">
        <f>ROUND(E39*H39,2)</f>
        <v>0</v>
      </c>
      <c r="J39" s="228"/>
      <c r="K39" s="229">
        <f>ROUND(E39*J39,2)</f>
        <v>0</v>
      </c>
      <c r="L39" s="229">
        <v>21</v>
      </c>
      <c r="M39" s="229">
        <f>G39*(1+L39/100)</f>
        <v>0</v>
      </c>
      <c r="N39" s="229">
        <v>0</v>
      </c>
      <c r="O39" s="229">
        <f>ROUND(E39*N39,2)</f>
        <v>0</v>
      </c>
      <c r="P39" s="229">
        <v>0</v>
      </c>
      <c r="Q39" s="229">
        <f>ROUND(E39*P39,2)</f>
        <v>0</v>
      </c>
      <c r="R39" s="229"/>
      <c r="S39" s="229" t="s">
        <v>128</v>
      </c>
      <c r="T39" s="230" t="s">
        <v>104</v>
      </c>
      <c r="U39" s="216">
        <v>0</v>
      </c>
      <c r="V39" s="216">
        <f>ROUND(E39*U39,2)</f>
        <v>0</v>
      </c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129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14"/>
      <c r="B40" s="215"/>
      <c r="C40" s="250"/>
      <c r="D40" s="246"/>
      <c r="E40" s="246"/>
      <c r="F40" s="246"/>
      <c r="G40" s="24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108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ht="22.5" outlineLevel="1" x14ac:dyDescent="0.2">
      <c r="A41" s="224">
        <v>4</v>
      </c>
      <c r="B41" s="225" t="s">
        <v>167</v>
      </c>
      <c r="C41" s="236" t="s">
        <v>168</v>
      </c>
      <c r="D41" s="226" t="s">
        <v>102</v>
      </c>
      <c r="E41" s="227">
        <v>3</v>
      </c>
      <c r="F41" s="228"/>
      <c r="G41" s="229">
        <f>ROUND(E41*F41,2)</f>
        <v>0</v>
      </c>
      <c r="H41" s="228"/>
      <c r="I41" s="229">
        <f>ROUND(E41*H41,2)</f>
        <v>0</v>
      </c>
      <c r="J41" s="228"/>
      <c r="K41" s="229">
        <f>ROUND(E41*J41,2)</f>
        <v>0</v>
      </c>
      <c r="L41" s="229">
        <v>21</v>
      </c>
      <c r="M41" s="229">
        <f>G41*(1+L41/100)</f>
        <v>0</v>
      </c>
      <c r="N41" s="229">
        <v>0</v>
      </c>
      <c r="O41" s="229">
        <f>ROUND(E41*N41,2)</f>
        <v>0</v>
      </c>
      <c r="P41" s="229">
        <v>0</v>
      </c>
      <c r="Q41" s="229">
        <f>ROUND(E41*P41,2)</f>
        <v>0</v>
      </c>
      <c r="R41" s="229"/>
      <c r="S41" s="229" t="s">
        <v>128</v>
      </c>
      <c r="T41" s="230" t="s">
        <v>104</v>
      </c>
      <c r="U41" s="216">
        <v>0</v>
      </c>
      <c r="V41" s="216">
        <f>ROUND(E41*U41,2)</f>
        <v>0</v>
      </c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129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">
      <c r="A42" s="214"/>
      <c r="B42" s="215"/>
      <c r="C42" s="250"/>
      <c r="D42" s="246"/>
      <c r="E42" s="246"/>
      <c r="F42" s="246"/>
      <c r="G42" s="24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108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x14ac:dyDescent="0.2">
      <c r="A43" s="218" t="s">
        <v>98</v>
      </c>
      <c r="B43" s="219" t="s">
        <v>67</v>
      </c>
      <c r="C43" s="235" t="s">
        <v>68</v>
      </c>
      <c r="D43" s="220"/>
      <c r="E43" s="221"/>
      <c r="F43" s="222"/>
      <c r="G43" s="222">
        <f>SUMIF(AG44:AG59,"&lt;&gt;NOR",G44:G59)</f>
        <v>0</v>
      </c>
      <c r="H43" s="222"/>
      <c r="I43" s="222">
        <f>SUM(I44:I59)</f>
        <v>0</v>
      </c>
      <c r="J43" s="222"/>
      <c r="K43" s="222">
        <f>SUM(K44:K59)</f>
        <v>0</v>
      </c>
      <c r="L43" s="222"/>
      <c r="M43" s="222">
        <f>SUM(M44:M59)</f>
        <v>0</v>
      </c>
      <c r="N43" s="222"/>
      <c r="O43" s="222">
        <f>SUM(O44:O59)</f>
        <v>0</v>
      </c>
      <c r="P43" s="222"/>
      <c r="Q43" s="222">
        <f>SUM(Q44:Q59)</f>
        <v>0</v>
      </c>
      <c r="R43" s="222"/>
      <c r="S43" s="222"/>
      <c r="T43" s="223"/>
      <c r="U43" s="217"/>
      <c r="V43" s="217">
        <f>SUM(V44:V59)</f>
        <v>306.25</v>
      </c>
      <c r="W43" s="217"/>
      <c r="AG43" t="s">
        <v>99</v>
      </c>
    </row>
    <row r="44" spans="1:60" outlineLevel="1" x14ac:dyDescent="0.2">
      <c r="A44" s="224">
        <v>5</v>
      </c>
      <c r="B44" s="225" t="s">
        <v>169</v>
      </c>
      <c r="C44" s="236" t="s">
        <v>170</v>
      </c>
      <c r="D44" s="226" t="s">
        <v>171</v>
      </c>
      <c r="E44" s="227">
        <v>625</v>
      </c>
      <c r="F44" s="228"/>
      <c r="G44" s="229">
        <f>ROUND(E44*F44,2)</f>
        <v>0</v>
      </c>
      <c r="H44" s="228"/>
      <c r="I44" s="229">
        <f>ROUND(E44*H44,2)</f>
        <v>0</v>
      </c>
      <c r="J44" s="228"/>
      <c r="K44" s="229">
        <f>ROUND(E44*J44,2)</f>
        <v>0</v>
      </c>
      <c r="L44" s="229">
        <v>21</v>
      </c>
      <c r="M44" s="229">
        <f>G44*(1+L44/100)</f>
        <v>0</v>
      </c>
      <c r="N44" s="229">
        <v>0</v>
      </c>
      <c r="O44" s="229">
        <f>ROUND(E44*N44,2)</f>
        <v>0</v>
      </c>
      <c r="P44" s="229">
        <v>0</v>
      </c>
      <c r="Q44" s="229">
        <f>ROUND(E44*P44,2)</f>
        <v>0</v>
      </c>
      <c r="R44" s="229" t="s">
        <v>172</v>
      </c>
      <c r="S44" s="229" t="s">
        <v>103</v>
      </c>
      <c r="T44" s="230" t="s">
        <v>151</v>
      </c>
      <c r="U44" s="216">
        <v>0.49000000000000005</v>
      </c>
      <c r="V44" s="216">
        <f>ROUND(E44*U44,2)</f>
        <v>306.25</v>
      </c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173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">
      <c r="A45" s="214"/>
      <c r="B45" s="215"/>
      <c r="C45" s="237" t="s">
        <v>174</v>
      </c>
      <c r="D45" s="232"/>
      <c r="E45" s="232"/>
      <c r="F45" s="232"/>
      <c r="G45" s="232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107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">
      <c r="A46" s="214"/>
      <c r="B46" s="215"/>
      <c r="C46" s="247" t="s">
        <v>175</v>
      </c>
      <c r="D46" s="242"/>
      <c r="E46" s="243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131</v>
      </c>
      <c r="AH46" s="207">
        <v>0</v>
      </c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">
      <c r="A47" s="214"/>
      <c r="B47" s="215"/>
      <c r="C47" s="247" t="s">
        <v>176</v>
      </c>
      <c r="D47" s="242"/>
      <c r="E47" s="243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131</v>
      </c>
      <c r="AH47" s="207">
        <v>0</v>
      </c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">
      <c r="A48" s="214"/>
      <c r="B48" s="215"/>
      <c r="C48" s="247" t="s">
        <v>190</v>
      </c>
      <c r="D48" s="242"/>
      <c r="E48" s="243">
        <v>625</v>
      </c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131</v>
      </c>
      <c r="AH48" s="207">
        <v>0</v>
      </c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14"/>
      <c r="B49" s="215"/>
      <c r="C49" s="238"/>
      <c r="D49" s="233"/>
      <c r="E49" s="233"/>
      <c r="F49" s="233"/>
      <c r="G49" s="233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108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24">
        <v>6</v>
      </c>
      <c r="B50" s="225" t="s">
        <v>178</v>
      </c>
      <c r="C50" s="236" t="s">
        <v>179</v>
      </c>
      <c r="D50" s="226" t="s">
        <v>171</v>
      </c>
      <c r="E50" s="227">
        <v>11875</v>
      </c>
      <c r="F50" s="228"/>
      <c r="G50" s="229">
        <f>ROUND(E50*F50,2)</f>
        <v>0</v>
      </c>
      <c r="H50" s="228"/>
      <c r="I50" s="229">
        <f>ROUND(E50*H50,2)</f>
        <v>0</v>
      </c>
      <c r="J50" s="228"/>
      <c r="K50" s="229">
        <f>ROUND(E50*J50,2)</f>
        <v>0</v>
      </c>
      <c r="L50" s="229">
        <v>21</v>
      </c>
      <c r="M50" s="229">
        <f>G50*(1+L50/100)</f>
        <v>0</v>
      </c>
      <c r="N50" s="229">
        <v>0</v>
      </c>
      <c r="O50" s="229">
        <f>ROUND(E50*N50,2)</f>
        <v>0</v>
      </c>
      <c r="P50" s="229">
        <v>0</v>
      </c>
      <c r="Q50" s="229">
        <f>ROUND(E50*P50,2)</f>
        <v>0</v>
      </c>
      <c r="R50" s="229" t="s">
        <v>172</v>
      </c>
      <c r="S50" s="229" t="s">
        <v>103</v>
      </c>
      <c r="T50" s="230" t="s">
        <v>151</v>
      </c>
      <c r="U50" s="216">
        <v>0</v>
      </c>
      <c r="V50" s="216">
        <f>ROUND(E50*U50,2)</f>
        <v>0</v>
      </c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173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">
      <c r="A51" s="214"/>
      <c r="B51" s="215"/>
      <c r="C51" s="247" t="s">
        <v>175</v>
      </c>
      <c r="D51" s="242"/>
      <c r="E51" s="243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131</v>
      </c>
      <c r="AH51" s="207">
        <v>0</v>
      </c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14"/>
      <c r="B52" s="215"/>
      <c r="C52" s="247" t="s">
        <v>176</v>
      </c>
      <c r="D52" s="242"/>
      <c r="E52" s="243"/>
      <c r="F52" s="216"/>
      <c r="G52" s="216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131</v>
      </c>
      <c r="AH52" s="207">
        <v>0</v>
      </c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14"/>
      <c r="B53" s="215"/>
      <c r="C53" s="247" t="s">
        <v>191</v>
      </c>
      <c r="D53" s="242"/>
      <c r="E53" s="243">
        <v>11875</v>
      </c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131</v>
      </c>
      <c r="AH53" s="207">
        <v>0</v>
      </c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14"/>
      <c r="B54" s="215"/>
      <c r="C54" s="238"/>
      <c r="D54" s="233"/>
      <c r="E54" s="233"/>
      <c r="F54" s="233"/>
      <c r="G54" s="233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108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24">
        <v>7</v>
      </c>
      <c r="B55" s="225" t="s">
        <v>181</v>
      </c>
      <c r="C55" s="236" t="s">
        <v>182</v>
      </c>
      <c r="D55" s="226" t="s">
        <v>171</v>
      </c>
      <c r="E55" s="227">
        <v>625</v>
      </c>
      <c r="F55" s="228"/>
      <c r="G55" s="229">
        <f>ROUND(E55*F55,2)</f>
        <v>0</v>
      </c>
      <c r="H55" s="228"/>
      <c r="I55" s="229">
        <f>ROUND(E55*H55,2)</f>
        <v>0</v>
      </c>
      <c r="J55" s="228"/>
      <c r="K55" s="229">
        <f>ROUND(E55*J55,2)</f>
        <v>0</v>
      </c>
      <c r="L55" s="229">
        <v>21</v>
      </c>
      <c r="M55" s="229">
        <f>G55*(1+L55/100)</f>
        <v>0</v>
      </c>
      <c r="N55" s="229">
        <v>0</v>
      </c>
      <c r="O55" s="229">
        <f>ROUND(E55*N55,2)</f>
        <v>0</v>
      </c>
      <c r="P55" s="229">
        <v>0</v>
      </c>
      <c r="Q55" s="229">
        <f>ROUND(E55*P55,2)</f>
        <v>0</v>
      </c>
      <c r="R55" s="229"/>
      <c r="S55" s="229" t="s">
        <v>128</v>
      </c>
      <c r="T55" s="230" t="s">
        <v>104</v>
      </c>
      <c r="U55" s="216">
        <v>0</v>
      </c>
      <c r="V55" s="216">
        <f>ROUND(E55*U55,2)</f>
        <v>0</v>
      </c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173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14"/>
      <c r="B56" s="215"/>
      <c r="C56" s="247" t="s">
        <v>175</v>
      </c>
      <c r="D56" s="242"/>
      <c r="E56" s="243"/>
      <c r="F56" s="216"/>
      <c r="G56" s="216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131</v>
      </c>
      <c r="AH56" s="207">
        <v>0</v>
      </c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14"/>
      <c r="B57" s="215"/>
      <c r="C57" s="247" t="s">
        <v>176</v>
      </c>
      <c r="D57" s="242"/>
      <c r="E57" s="243"/>
      <c r="F57" s="216"/>
      <c r="G57" s="216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131</v>
      </c>
      <c r="AH57" s="207">
        <v>0</v>
      </c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14"/>
      <c r="B58" s="215"/>
      <c r="C58" s="247" t="s">
        <v>190</v>
      </c>
      <c r="D58" s="242"/>
      <c r="E58" s="243">
        <v>625</v>
      </c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131</v>
      </c>
      <c r="AH58" s="207">
        <v>0</v>
      </c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14"/>
      <c r="B59" s="215"/>
      <c r="C59" s="238"/>
      <c r="D59" s="233"/>
      <c r="E59" s="233"/>
      <c r="F59" s="233"/>
      <c r="G59" s="233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108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x14ac:dyDescent="0.2">
      <c r="A60" s="5"/>
      <c r="B60" s="6"/>
      <c r="C60" s="239"/>
      <c r="D60" s="8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AE60">
        <v>15</v>
      </c>
      <c r="AF60">
        <v>21</v>
      </c>
    </row>
    <row r="61" spans="1:60" x14ac:dyDescent="0.2">
      <c r="A61" s="210"/>
      <c r="B61" s="211" t="s">
        <v>29</v>
      </c>
      <c r="C61" s="240"/>
      <c r="D61" s="212"/>
      <c r="E61" s="213"/>
      <c r="F61" s="213"/>
      <c r="G61" s="234">
        <f>G8+G27+G43</f>
        <v>0</v>
      </c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AE61">
        <f>SUMIF(L7:L59,AE60,G7:G59)</f>
        <v>0</v>
      </c>
      <c r="AF61">
        <f>SUMIF(L7:L59,AF60,G7:G59)</f>
        <v>0</v>
      </c>
      <c r="AG61" t="s">
        <v>124</v>
      </c>
    </row>
    <row r="62" spans="1:60" x14ac:dyDescent="0.2">
      <c r="C62" s="241"/>
      <c r="D62" s="191"/>
      <c r="AG62" t="s">
        <v>125</v>
      </c>
    </row>
    <row r="63" spans="1:60" x14ac:dyDescent="0.2">
      <c r="D63" s="191"/>
    </row>
    <row r="64" spans="1:60" x14ac:dyDescent="0.2">
      <c r="D64" s="191"/>
    </row>
    <row r="65" spans="4:4" x14ac:dyDescent="0.2">
      <c r="D65" s="191"/>
    </row>
    <row r="66" spans="4:4" x14ac:dyDescent="0.2">
      <c r="D66" s="191"/>
    </row>
    <row r="67" spans="4:4" x14ac:dyDescent="0.2">
      <c r="D67" s="191"/>
    </row>
    <row r="68" spans="4:4" x14ac:dyDescent="0.2">
      <c r="D68" s="191"/>
    </row>
    <row r="69" spans="4:4" x14ac:dyDescent="0.2">
      <c r="D69" s="191"/>
    </row>
    <row r="70" spans="4:4" x14ac:dyDescent="0.2">
      <c r="D70" s="191"/>
    </row>
    <row r="71" spans="4:4" x14ac:dyDescent="0.2">
      <c r="D71" s="191"/>
    </row>
    <row r="72" spans="4:4" x14ac:dyDescent="0.2">
      <c r="D72" s="191"/>
    </row>
    <row r="73" spans="4:4" x14ac:dyDescent="0.2">
      <c r="D73" s="191"/>
    </row>
    <row r="74" spans="4:4" x14ac:dyDescent="0.2">
      <c r="D74" s="191"/>
    </row>
    <row r="75" spans="4:4" x14ac:dyDescent="0.2">
      <c r="D75" s="191"/>
    </row>
    <row r="76" spans="4:4" x14ac:dyDescent="0.2">
      <c r="D76" s="191"/>
    </row>
    <row r="77" spans="4:4" x14ac:dyDescent="0.2">
      <c r="D77" s="191"/>
    </row>
    <row r="78" spans="4:4" x14ac:dyDescent="0.2">
      <c r="D78" s="191"/>
    </row>
    <row r="79" spans="4:4" x14ac:dyDescent="0.2">
      <c r="D79" s="191"/>
    </row>
    <row r="80" spans="4:4" x14ac:dyDescent="0.2">
      <c r="D80" s="191"/>
    </row>
    <row r="81" spans="4:4" x14ac:dyDescent="0.2">
      <c r="D81" s="191"/>
    </row>
    <row r="82" spans="4:4" x14ac:dyDescent="0.2">
      <c r="D82" s="191"/>
    </row>
    <row r="83" spans="4:4" x14ac:dyDescent="0.2">
      <c r="D83" s="191"/>
    </row>
    <row r="84" spans="4:4" x14ac:dyDescent="0.2">
      <c r="D84" s="191"/>
    </row>
    <row r="85" spans="4:4" x14ac:dyDescent="0.2">
      <c r="D85" s="191"/>
    </row>
    <row r="86" spans="4:4" x14ac:dyDescent="0.2">
      <c r="D86" s="191"/>
    </row>
    <row r="87" spans="4:4" x14ac:dyDescent="0.2">
      <c r="D87" s="191"/>
    </row>
    <row r="88" spans="4:4" x14ac:dyDescent="0.2">
      <c r="D88" s="191"/>
    </row>
    <row r="89" spans="4:4" x14ac:dyDescent="0.2">
      <c r="D89" s="191"/>
    </row>
    <row r="90" spans="4:4" x14ac:dyDescent="0.2">
      <c r="D90" s="191"/>
    </row>
    <row r="91" spans="4:4" x14ac:dyDescent="0.2">
      <c r="D91" s="191"/>
    </row>
    <row r="92" spans="4:4" x14ac:dyDescent="0.2">
      <c r="D92" s="191"/>
    </row>
    <row r="93" spans="4:4" x14ac:dyDescent="0.2">
      <c r="D93" s="191"/>
    </row>
    <row r="94" spans="4:4" x14ac:dyDescent="0.2">
      <c r="D94" s="191"/>
    </row>
    <row r="95" spans="4:4" x14ac:dyDescent="0.2">
      <c r="D95" s="191"/>
    </row>
    <row r="96" spans="4:4" x14ac:dyDescent="0.2">
      <c r="D96" s="191"/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D29F" sheet="1"/>
  <mergeCells count="14">
    <mergeCell ref="C54:G54"/>
    <mergeCell ref="C59:G59"/>
    <mergeCell ref="C30:G30"/>
    <mergeCell ref="C38:G38"/>
    <mergeCell ref="C40:G40"/>
    <mergeCell ref="C42:G42"/>
    <mergeCell ref="C45:G45"/>
    <mergeCell ref="C49:G49"/>
    <mergeCell ref="A1:G1"/>
    <mergeCell ref="C2:G2"/>
    <mergeCell ref="C3:G3"/>
    <mergeCell ref="C4:G4"/>
    <mergeCell ref="C26:G26"/>
    <mergeCell ref="C29:G2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00 Naklady</vt:lpstr>
      <vt:lpstr>D.1.05_SO 05 D.1.05.2_105 Pol</vt:lpstr>
      <vt:lpstr>D.1.05_SO 05 D.1.05.2_106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'D.1.05_SO 05 D.1.05.2_105 Pol'!Názvy_tisku</vt:lpstr>
      <vt:lpstr>'D.1.05_SO 05 D.1.05.2_106 Pol'!Názvy_tisku</vt:lpstr>
      <vt:lpstr>oadresa</vt:lpstr>
      <vt:lpstr>Stavba!Objednatel</vt:lpstr>
      <vt:lpstr>Stavba!Objekt</vt:lpstr>
      <vt:lpstr>'00 00 Naklady'!Oblast_tisku</vt:lpstr>
      <vt:lpstr>'D.1.05_SO 05 D.1.05.2_105 Pol'!Oblast_tisku</vt:lpstr>
      <vt:lpstr>'D.1.05_SO 05 D.1.05.2_106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2014-02-28T09:52:57Z</cp:lastPrinted>
  <dcterms:created xsi:type="dcterms:W3CDTF">2009-04-08T07:15:50Z</dcterms:created>
  <dcterms:modified xsi:type="dcterms:W3CDTF">2018-08-24T13:56:44Z</dcterms:modified>
</cp:coreProperties>
</file>